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3" activeTab="3"/>
  </bookViews>
  <sheets>
    <sheet name="Жирновское" sheetId="1" r:id="rId1"/>
    <sheet name="Быстрог" sheetId="2" r:id="rId2"/>
    <sheet name="Верхнеобливка" sheetId="3" r:id="rId3"/>
    <sheet name="район" sheetId="4" r:id="rId4"/>
  </sheets>
  <definedNames>
    <definedName name="_xlnm.Print_Titles" localSheetId="1">'Быстрог'!$5:$6</definedName>
    <definedName name="_xlnm.Print_Titles" localSheetId="2">'Верхнеобливка'!$5:$6</definedName>
    <definedName name="_xlnm.Print_Titles" localSheetId="0">'Жирновское'!$5:$6</definedName>
    <definedName name="_xlnm.Print_Area" localSheetId="3">'район'!$A$1:$D$98</definedName>
  </definedNames>
  <calcPr fullCalcOnLoad="1"/>
</workbook>
</file>

<file path=xl/sharedStrings.xml><?xml version="1.0" encoding="utf-8"?>
<sst xmlns="http://schemas.openxmlformats.org/spreadsheetml/2006/main" count="471" uniqueCount="187">
  <si>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</si>
  <si>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</si>
  <si>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</si>
  <si>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</si>
  <si>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</si>
  <si>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</si>
  <si>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</si>
  <si>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</si>
  <si>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</si>
  <si>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</si>
  <si>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</si>
  <si>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</si>
  <si>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</si>
  <si>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</si>
  <si>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</si>
  <si>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</si>
  <si>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</si>
  <si>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</si>
  <si>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</si>
  <si>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</si>
  <si>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</si>
  <si>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</si>
  <si>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</si>
  <si>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</si>
  <si>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</si>
  <si>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</si>
  <si>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</si>
  <si>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</si>
  <si>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</si>
  <si>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</si>
  <si>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</si>
  <si>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</si>
  <si>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</si>
  <si>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</si>
  <si>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</si>
  <si>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</si>
  <si>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</si>
  <si>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</si>
  <si>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</si>
  <si>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</si>
  <si>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</si>
  <si>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</si>
  <si>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</si>
  <si>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</si>
  <si>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</si>
  <si>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</si>
  <si>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</si>
  <si>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</si>
  <si>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</si>
  <si>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</si>
  <si>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</si>
  <si>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</si>
  <si>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</si>
  <si>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</si>
  <si>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</si>
  <si>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</si>
  <si>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</si>
  <si>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</si>
  <si>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</si>
  <si>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</si>
  <si>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</si>
  <si>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</si>
  <si>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</si>
  <si>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</si>
  <si>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</si>
  <si>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</si>
  <si>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</si>
  <si>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</si>
  <si>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</si>
  <si>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</si>
  <si>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</si>
  <si>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</si>
  <si>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</si>
  <si>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</si>
  <si>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</si>
  <si>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</si>
  <si>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</si>
  <si>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</si>
  <si>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</si>
  <si>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</si>
  <si>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</si>
  <si>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</si>
  <si>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</si>
  <si>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</si>
  <si>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</si>
  <si>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</si>
  <si>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</si>
  <si>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</si>
  <si>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</si>
  <si>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</si>
  <si>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</si>
  <si>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</si>
  <si>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</si>
  <si>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</si>
  <si>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</si>
  <si>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</si>
  <si>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</si>
  <si>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</si>
  <si>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</si>
  <si>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</si>
  <si>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</si>
  <si>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Прочие доходы от использования имущества и прав, находящихся в государственной и муниципальной собственности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</si>
  <si>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</si>
  <si>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</si>
  <si>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</si>
  <si>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</si>
  <si>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</si>
  <si>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</si>
  <si>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</si>
  <si>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Налог, взимаемый в связи с применением упрощенной системы налогообложения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</si>
  <si>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</si>
  <si>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</si>
  <si>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</si>
  <si>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</si>
  <si>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</si>
  <si>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</si>
  <si>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</si>
  <si>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</si>
  <si>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</si>
  <si>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</si>
  <si>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</si>
  <si>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</si>
  <si>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</si>
  <si>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</si>
  <si>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</si>
  <si>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</si>
  <si>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</si>
  <si>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</si>
  <si>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family val="0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</si>
  <si>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</si>
  <si>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</si>
  <si>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</si>
  <si>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</si>
  <si>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</si>
  <si>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</si>
  <si>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</si>
  <si>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</si>
  <si>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</si>
  <si>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</si>
  <si>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</si>
  <si>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</si>
  <si>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Пенсионное обеспечение</t>
  </si>
  <si>
    <t>Дотации бюджетам субъектов Российской Федерации и муниципальных образований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</si>
  <si>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</si>
  <si>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</si>
  <si>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</si>
  <si>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</si>
  <si>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</si>
  <si>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ГОСУДАРСТВЕННАЯ ПОШЛИНА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</si>
  <si>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</si>
  <si>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Всего доходов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</si>
  <si>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</si>
  <si>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</si>
  <si>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</si>
  <si>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Дорожное хозяйство (дорожные фонды)</t>
  </si>
  <si>
    <t xml:space="preserve">КУЛЬТУРА, КИНЕМАТОГРАФИЯ </t>
  </si>
  <si>
    <t>Массовый спорт</t>
  </si>
  <si>
    <t>ФИЗИЧЕСКАЯ КУЛЬТУРА И СПОРТ</t>
  </si>
  <si>
    <t>СРЕДСТВА МАССОВОЙ ИНФОРМАЦИИ</t>
  </si>
  <si>
    <t>Прочие межбюджетные трансферты, передаваемые бюджетам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</si>
  <si>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</si>
  <si>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</si>
  <si>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</si>
  <si>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</si>
  <si>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ЗЕМЕЛЬНЫЙ НАЛОГ</t>
  </si>
  <si>
    <t>Государственная пошлина за 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</si>
  <si>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</si>
  <si>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</si>
  <si>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</si>
  <si>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 поселений на выполнение передаваемых полномочий субъектов Российской Федерации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</si>
  <si>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</si>
  <si>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Межбюджетные трансферты </t>
  </si>
  <si>
    <t>Расходы на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</si>
  <si>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Расходы на осуществление первичного воинского учета нв территориях, где отсутствуют военные комиссариаты</t>
  </si>
  <si>
    <t xml:space="preserve">утвержденный бюджет 2015 года Собранием депутатов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</si>
  <si>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</si>
  <si>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</si>
  <si>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</si>
  <si>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</si>
  <si>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</si>
  <si>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</si>
  <si>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Расходы наремонт и содержание автомобильных дорог общего пользования местного значения Ермаковского сельского поселения и искусственных сооружений на них в рамках муниципальной программы Ермаковского сельского поселения "Развитие транспортной системы"</t>
  </si>
  <si>
    <t>Обеспечение пожарной безопасности</t>
  </si>
  <si>
    <t>Исполнение бюджета Ермаковского сельского поселения за полугодие 2015 года</t>
  </si>
  <si>
    <t>Факт на 01.07.15г.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</si>
  <si>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муниципальной программы Ермаковского сельского поселения "Развитие транспортной системы"</t>
  </si>
  <si>
    <t xml:space="preserve">Приложение                                                                                    к постановлению Администрации Ермаковского сельского поселения от  10 .07. 2015г. № 66 "Об утверждении отчета об исполнения бюджета  Ермаковского сельского поселения за полугодие 2015года"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</si>
</sst>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5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6" fontId="9" fillId="0" borderId="11" xfId="0" applyNumberFormat="1" applyFont="1" applyFill="1" applyBorder="1" applyAlignment="1">
      <alignment horizontal="right" wrapText="1"/>
    </xf>
    <xf numFmtId="166" fontId="10" fillId="33" borderId="11" xfId="0" applyNumberFormat="1" applyFont="1" applyFill="1" applyBorder="1" applyAlignment="1">
      <alignment horizontal="right" wrapText="1"/>
    </xf>
    <xf numFmtId="165" fontId="9" fillId="0" borderId="11" xfId="0" applyNumberFormat="1" applyFont="1" applyFill="1" applyBorder="1" applyAlignment="1">
      <alignment horizontal="right" wrapText="1"/>
    </xf>
    <xf numFmtId="167" fontId="9" fillId="0" borderId="11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/>
    </xf>
    <xf numFmtId="0" fontId="11" fillId="35" borderId="14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justify" vertical="top" wrapText="1"/>
    </xf>
    <xf numFmtId="1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/>
    </xf>
    <xf numFmtId="164" fontId="0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Alignment="1">
      <alignment vertical="top" wrapText="1"/>
    </xf>
    <xf numFmtId="164" fontId="2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164" fontId="3" fillId="0" borderId="16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0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4" fillId="0" borderId="11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0" fillId="0" borderId="19" xfId="0" applyNumberFormat="1" applyFont="1" applyBorder="1" applyAlignment="1">
      <alignment vertical="top" wrapText="1"/>
    </xf>
    <xf numFmtId="164" fontId="0" fillId="35" borderId="15" xfId="0" applyNumberFormat="1" applyFont="1" applyFill="1" applyBorder="1" applyAlignment="1">
      <alignment vertical="top" wrapText="1"/>
    </xf>
    <xf numFmtId="164" fontId="4" fillId="35" borderId="15" xfId="0" applyNumberFormat="1" applyFont="1" applyFill="1" applyBorder="1" applyAlignment="1">
      <alignment vertical="top" wrapText="1"/>
    </xf>
    <xf numFmtId="164" fontId="4" fillId="35" borderId="16" xfId="0" applyNumberFormat="1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20" xfId="0" applyNumberFormat="1" applyFont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0" fillId="0" borderId="11" xfId="0" applyNumberFormat="1" applyFont="1" applyBorder="1" applyAlignment="1">
      <alignment vertical="top"/>
    </xf>
    <xf numFmtId="165" fontId="10" fillId="35" borderId="15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5" fontId="9" fillId="0" borderId="11" xfId="0" applyNumberFormat="1" applyFont="1" applyFill="1" applyBorder="1" applyAlignment="1">
      <alignment horizontal="right" vertical="top" wrapText="1"/>
    </xf>
    <xf numFmtId="165" fontId="9" fillId="0" borderId="19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4" fillId="0" borderId="20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35" borderId="15" xfId="0" applyNumberFormat="1" applyFont="1" applyFill="1" applyBorder="1" applyAlignment="1">
      <alignment wrapText="1"/>
    </xf>
    <xf numFmtId="164" fontId="4" fillId="35" borderId="16" xfId="0" applyNumberFormat="1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167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17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0" fontId="14" fillId="0" borderId="22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vertical="top" wrapText="1"/>
    </xf>
    <xf numFmtId="0" fontId="4" fillId="36" borderId="11" xfId="0" applyFont="1" applyFill="1" applyBorder="1" applyAlignment="1">
      <alignment/>
    </xf>
    <xf numFmtId="0" fontId="11" fillId="36" borderId="13" xfId="0" applyFont="1" applyFill="1" applyBorder="1" applyAlignment="1">
      <alignment vertical="top" wrapText="1"/>
    </xf>
    <xf numFmtId="0" fontId="4" fillId="36" borderId="19" xfId="0" applyFont="1" applyFill="1" applyBorder="1" applyAlignment="1">
      <alignment/>
    </xf>
    <xf numFmtId="164" fontId="4" fillId="0" borderId="23" xfId="0" applyNumberFormat="1" applyFont="1" applyBorder="1" applyAlignment="1">
      <alignment wrapText="1"/>
    </xf>
    <xf numFmtId="0" fontId="13" fillId="35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/>
    </xf>
    <xf numFmtId="0" fontId="14" fillId="0" borderId="11" xfId="81" applyFont="1" applyBorder="1" applyAlignment="1">
      <alignment vertical="top" wrapText="1"/>
      <protection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65" fontId="10" fillId="36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5" fontId="9" fillId="37" borderId="11" xfId="0" applyNumberFormat="1" applyFont="1" applyFill="1" applyBorder="1" applyAlignment="1">
      <alignment horizontal="right" wrapText="1"/>
    </xf>
    <xf numFmtId="0" fontId="10" fillId="35" borderId="10" xfId="0" applyFont="1" applyFill="1" applyBorder="1" applyAlignment="1">
      <alignment horizontal="left" vertical="top" wrapText="1"/>
    </xf>
    <xf numFmtId="165" fontId="10" fillId="35" borderId="11" xfId="0" applyNumberFormat="1" applyFont="1" applyFill="1" applyBorder="1" applyAlignment="1">
      <alignment horizontal="right" wrapText="1"/>
    </xf>
    <xf numFmtId="165" fontId="10" fillId="35" borderId="11" xfId="0" applyNumberFormat="1" applyFont="1" applyFill="1" applyBorder="1" applyAlignment="1">
      <alignment horizontal="right" wrapText="1"/>
    </xf>
    <xf numFmtId="165" fontId="9" fillId="36" borderId="11" xfId="0" applyNumberFormat="1" applyFont="1" applyFill="1" applyBorder="1" applyAlignment="1">
      <alignment horizontal="right" wrapText="1"/>
    </xf>
    <xf numFmtId="166" fontId="9" fillId="36" borderId="11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0" fillId="35" borderId="10" xfId="0" applyFont="1" applyFill="1" applyBorder="1" applyAlignment="1">
      <alignment horizontal="left" vertical="top" wrapText="1"/>
    </xf>
    <xf numFmtId="166" fontId="10" fillId="35" borderId="11" xfId="0" applyNumberFormat="1" applyFont="1" applyFill="1" applyBorder="1" applyAlignment="1">
      <alignment horizontal="right" wrapText="1"/>
    </xf>
    <xf numFmtId="166" fontId="10" fillId="35" borderId="11" xfId="0" applyNumberFormat="1" applyFont="1" applyFill="1" applyBorder="1" applyAlignment="1">
      <alignment horizontal="right" wrapText="1"/>
    </xf>
    <xf numFmtId="0" fontId="11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/>
    </xf>
    <xf numFmtId="164" fontId="4" fillId="35" borderId="11" xfId="0" applyNumberFormat="1" applyFont="1" applyFill="1" applyBorder="1" applyAlignment="1">
      <alignment wrapText="1"/>
    </xf>
    <xf numFmtId="164" fontId="4" fillId="35" borderId="18" xfId="0" applyNumberFormat="1" applyFont="1" applyFill="1" applyBorder="1" applyAlignment="1">
      <alignment wrapText="1"/>
    </xf>
    <xf numFmtId="165" fontId="10" fillId="35" borderId="11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0" fontId="11" fillId="35" borderId="12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vertical="top"/>
    </xf>
    <xf numFmtId="0" fontId="4" fillId="35" borderId="17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166" fontId="9" fillId="35" borderId="11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/>
    </xf>
    <xf numFmtId="164" fontId="23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vertical="top" wrapText="1"/>
    </xf>
    <xf numFmtId="164" fontId="4" fillId="38" borderId="11" xfId="0" applyNumberFormat="1" applyFont="1" applyFill="1" applyBorder="1" applyAlignment="1">
      <alignment vertical="top"/>
    </xf>
    <xf numFmtId="164" fontId="4" fillId="38" borderId="18" xfId="0" applyNumberFormat="1" applyFont="1" applyFill="1" applyBorder="1" applyAlignment="1">
      <alignment vertical="top" wrapText="1"/>
    </xf>
    <xf numFmtId="164" fontId="9" fillId="38" borderId="11" xfId="0" applyNumberFormat="1" applyFont="1" applyFill="1" applyBorder="1" applyAlignment="1">
      <alignment horizontal="right" vertical="top" wrapText="1"/>
    </xf>
    <xf numFmtId="164" fontId="0" fillId="38" borderId="0" xfId="0" applyNumberFormat="1" applyFont="1" applyFill="1" applyAlignment="1">
      <alignment horizontal="justify" vertical="justify" wrapText="1"/>
    </xf>
    <xf numFmtId="164" fontId="0" fillId="38" borderId="0" xfId="0" applyNumberFormat="1" applyFont="1" applyFill="1" applyAlignment="1">
      <alignment vertical="justify" wrapText="1"/>
    </xf>
    <xf numFmtId="164" fontId="9" fillId="38" borderId="0" xfId="0" applyNumberFormat="1" applyFont="1" applyFill="1" applyBorder="1" applyAlignment="1">
      <alignment horizontal="right" wrapText="1"/>
    </xf>
    <xf numFmtId="164" fontId="1" fillId="38" borderId="0" xfId="0" applyNumberFormat="1" applyFont="1" applyFill="1" applyAlignment="1">
      <alignment vertical="justify" wrapText="1"/>
    </xf>
    <xf numFmtId="164" fontId="2" fillId="38" borderId="26" xfId="0" applyNumberFormat="1" applyFont="1" applyFill="1" applyBorder="1" applyAlignment="1">
      <alignment horizontal="center" vertical="center" wrapText="1"/>
    </xf>
    <xf numFmtId="164" fontId="3" fillId="38" borderId="27" xfId="0" applyNumberFormat="1" applyFont="1" applyFill="1" applyBorder="1" applyAlignment="1">
      <alignment horizontal="center" vertical="center" wrapText="1"/>
    </xf>
    <xf numFmtId="164" fontId="3" fillId="38" borderId="28" xfId="0" applyNumberFormat="1" applyFont="1" applyFill="1" applyBorder="1" applyAlignment="1">
      <alignment horizontal="center" vertical="center" wrapText="1"/>
    </xf>
    <xf numFmtId="164" fontId="4" fillId="38" borderId="0" xfId="0" applyNumberFormat="1" applyFont="1" applyFill="1" applyAlignment="1">
      <alignment vertical="justify" wrapText="1"/>
    </xf>
    <xf numFmtId="164" fontId="3" fillId="38" borderId="0" xfId="0" applyNumberFormat="1" applyFont="1" applyFill="1" applyAlignment="1">
      <alignment vertical="justify" wrapText="1"/>
    </xf>
    <xf numFmtId="164" fontId="23" fillId="38" borderId="10" xfId="0" applyNumberFormat="1" applyFont="1" applyFill="1" applyBorder="1" applyAlignment="1">
      <alignment horizontal="left" vertical="top" wrapText="1"/>
    </xf>
    <xf numFmtId="164" fontId="22" fillId="38" borderId="10" xfId="0" applyNumberFormat="1" applyFont="1" applyFill="1" applyBorder="1" applyAlignment="1">
      <alignment horizontal="left" vertical="top" wrapText="1"/>
    </xf>
    <xf numFmtId="164" fontId="0" fillId="38" borderId="11" xfId="0" applyNumberFormat="1" applyFont="1" applyFill="1" applyBorder="1" applyAlignment="1">
      <alignment vertical="top"/>
    </xf>
    <xf numFmtId="164" fontId="0" fillId="38" borderId="11" xfId="0" applyNumberFormat="1" applyFont="1" applyFill="1" applyBorder="1" applyAlignment="1">
      <alignment vertical="top"/>
    </xf>
    <xf numFmtId="164" fontId="4" fillId="38" borderId="11" xfId="0" applyNumberFormat="1" applyFont="1" applyFill="1" applyBorder="1" applyAlignment="1">
      <alignment vertical="top"/>
    </xf>
    <xf numFmtId="164" fontId="18" fillId="38" borderId="10" xfId="0" applyNumberFormat="1" applyFont="1" applyFill="1" applyBorder="1" applyAlignment="1">
      <alignment vertical="top" wrapText="1"/>
    </xf>
    <xf numFmtId="164" fontId="0" fillId="38" borderId="11" xfId="0" applyNumberFormat="1" applyFont="1" applyFill="1" applyBorder="1" applyAlignment="1">
      <alignment vertical="top"/>
    </xf>
    <xf numFmtId="164" fontId="22" fillId="38" borderId="10" xfId="0" applyNumberFormat="1" applyFont="1" applyFill="1" applyBorder="1" applyAlignment="1">
      <alignment horizontal="lef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6" fillId="38" borderId="0" xfId="0" applyNumberFormat="1" applyFont="1" applyFill="1" applyAlignment="1">
      <alignment vertical="justify" wrapText="1"/>
    </xf>
    <xf numFmtId="164" fontId="22" fillId="38" borderId="10" xfId="59" applyNumberFormat="1" applyFont="1" applyFill="1" applyBorder="1" applyAlignment="1">
      <alignment vertical="top" wrapText="1"/>
      <protection/>
    </xf>
    <xf numFmtId="164" fontId="5" fillId="38" borderId="11" xfId="0" applyNumberFormat="1" applyFont="1" applyFill="1" applyBorder="1" applyAlignment="1">
      <alignment vertical="top" wrapText="1"/>
    </xf>
    <xf numFmtId="164" fontId="2" fillId="38" borderId="18" xfId="0" applyNumberFormat="1" applyFont="1" applyFill="1" applyBorder="1" applyAlignment="1">
      <alignment vertical="top" wrapText="1"/>
    </xf>
    <xf numFmtId="164" fontId="10" fillId="38" borderId="11" xfId="0" applyNumberFormat="1" applyFont="1" applyFill="1" applyBorder="1" applyAlignment="1">
      <alignment horizontal="right" vertical="top" wrapText="1"/>
    </xf>
    <xf numFmtId="164" fontId="9" fillId="38" borderId="11" xfId="0" applyNumberFormat="1" applyFont="1" applyFill="1" applyBorder="1" applyAlignment="1">
      <alignment horizontal="right" vertical="top" wrapText="1"/>
    </xf>
    <xf numFmtId="164" fontId="17" fillId="38" borderId="10" xfId="0" applyNumberFormat="1" applyFont="1" applyFill="1" applyBorder="1" applyAlignment="1">
      <alignment horizontal="left" vertical="top" wrapText="1"/>
    </xf>
    <xf numFmtId="164" fontId="10" fillId="38" borderId="11" xfId="0" applyNumberFormat="1" applyFont="1" applyFill="1" applyBorder="1" applyAlignment="1">
      <alignment horizontal="right" vertical="top" wrapText="1"/>
    </xf>
    <xf numFmtId="164" fontId="4" fillId="38" borderId="0" xfId="0" applyNumberFormat="1" applyFont="1" applyFill="1" applyAlignment="1">
      <alignment vertical="justify" wrapText="1"/>
    </xf>
    <xf numFmtId="164" fontId="0" fillId="38" borderId="0" xfId="0" applyNumberFormat="1" applyFont="1" applyFill="1" applyBorder="1" applyAlignment="1">
      <alignment vertical="justify" wrapText="1"/>
    </xf>
    <xf numFmtId="164" fontId="18" fillId="38" borderId="29" xfId="0" applyNumberFormat="1" applyFont="1" applyFill="1" applyBorder="1" applyAlignment="1">
      <alignment horizontal="justify" wrapText="1"/>
    </xf>
    <xf numFmtId="164" fontId="0" fillId="38" borderId="30" xfId="0" applyNumberFormat="1" applyFont="1" applyFill="1" applyBorder="1" applyAlignment="1">
      <alignment vertical="top" wrapText="1"/>
    </xf>
    <xf numFmtId="164" fontId="0" fillId="38" borderId="18" xfId="0" applyNumberFormat="1" applyFont="1" applyFill="1" applyBorder="1" applyAlignment="1">
      <alignment vertical="top" wrapText="1"/>
    </xf>
    <xf numFmtId="164" fontId="23" fillId="38" borderId="10" xfId="0" applyNumberFormat="1" applyFont="1" applyFill="1" applyBorder="1" applyAlignment="1">
      <alignment horizontal="left" vertical="center" wrapText="1"/>
    </xf>
    <xf numFmtId="164" fontId="23" fillId="38" borderId="10" xfId="0" applyNumberFormat="1" applyFont="1" applyFill="1" applyBorder="1" applyAlignment="1">
      <alignment vertical="center" wrapText="1"/>
    </xf>
    <xf numFmtId="164" fontId="18" fillId="38" borderId="10" xfId="0" applyNumberFormat="1" applyFont="1" applyFill="1" applyBorder="1" applyAlignment="1">
      <alignment vertical="center" wrapText="1"/>
    </xf>
    <xf numFmtId="164" fontId="17" fillId="38" borderId="10" xfId="0" applyNumberFormat="1" applyFont="1" applyFill="1" applyBorder="1" applyAlignment="1">
      <alignment vertical="center" wrapText="1"/>
    </xf>
    <xf numFmtId="164" fontId="8" fillId="38" borderId="10" xfId="0" applyNumberFormat="1" applyFont="1" applyFill="1" applyBorder="1" applyAlignment="1">
      <alignment horizontal="left" vertical="center" wrapText="1"/>
    </xf>
    <xf numFmtId="164" fontId="22" fillId="38" borderId="10" xfId="0" applyNumberFormat="1" applyFont="1" applyFill="1" applyBorder="1" applyAlignment="1">
      <alignment horizontal="left" vertical="center" wrapText="1"/>
    </xf>
    <xf numFmtId="164" fontId="23" fillId="38" borderId="10" xfId="0" applyNumberFormat="1" applyFont="1" applyFill="1" applyBorder="1" applyAlignment="1">
      <alignment horizontal="left" vertical="center" wrapText="1"/>
    </xf>
    <xf numFmtId="164" fontId="17" fillId="38" borderId="10" xfId="0" applyNumberFormat="1" applyFont="1" applyFill="1" applyBorder="1" applyAlignment="1">
      <alignment horizontal="left" vertical="center" wrapText="1"/>
    </xf>
    <xf numFmtId="164" fontId="22" fillId="38" borderId="10" xfId="0" applyNumberFormat="1" applyFont="1" applyFill="1" applyBorder="1" applyAlignment="1">
      <alignment horizontal="left" vertical="center" wrapText="1"/>
    </xf>
    <xf numFmtId="164" fontId="18" fillId="38" borderId="10" xfId="0" applyNumberFormat="1" applyFont="1" applyFill="1" applyBorder="1" applyAlignment="1">
      <alignment horizontal="left" vertical="center" wrapText="1"/>
    </xf>
    <xf numFmtId="164" fontId="18" fillId="38" borderId="10" xfId="0" applyNumberFormat="1" applyFont="1" applyFill="1" applyBorder="1" applyAlignment="1">
      <alignment vertical="center" wrapText="1"/>
    </xf>
    <xf numFmtId="164" fontId="60" fillId="38" borderId="10" xfId="70" applyNumberFormat="1" applyFont="1" applyFill="1" applyBorder="1" applyAlignment="1">
      <alignment vertical="center" wrapText="1"/>
      <protection/>
    </xf>
    <xf numFmtId="164" fontId="17" fillId="38" borderId="10" xfId="0" applyNumberFormat="1" applyFont="1" applyFill="1" applyBorder="1" applyAlignment="1">
      <alignment horizontal="left" vertical="center" wrapText="1"/>
    </xf>
    <xf numFmtId="164" fontId="22" fillId="38" borderId="10" xfId="59" applyNumberFormat="1" applyFont="1" applyFill="1" applyBorder="1" applyAlignment="1">
      <alignment vertical="center" wrapText="1"/>
      <protection/>
    </xf>
    <xf numFmtId="164" fontId="23" fillId="38" borderId="10" xfId="56" applyNumberFormat="1" applyFont="1" applyFill="1" applyBorder="1" applyAlignment="1">
      <alignment vertical="center" wrapText="1"/>
      <protection/>
    </xf>
    <xf numFmtId="164" fontId="22" fillId="38" borderId="10" xfId="66" applyNumberFormat="1" applyFont="1" applyFill="1" applyBorder="1" applyAlignment="1">
      <alignment vertical="center" wrapText="1"/>
      <protection/>
    </xf>
    <xf numFmtId="164" fontId="17" fillId="38" borderId="10" xfId="0" applyNumberFormat="1" applyFont="1" applyFill="1" applyBorder="1" applyAlignment="1">
      <alignment vertical="center" wrapText="1"/>
    </xf>
    <xf numFmtId="164" fontId="18" fillId="38" borderId="10" xfId="0" applyNumberFormat="1" applyFont="1" applyFill="1" applyBorder="1" applyAlignment="1">
      <alignment horizontal="left" vertical="center" wrapText="1"/>
    </xf>
    <xf numFmtId="164" fontId="61" fillId="38" borderId="10" xfId="72" applyNumberFormat="1" applyFont="1" applyFill="1" applyBorder="1" applyAlignment="1">
      <alignment vertical="center" wrapText="1"/>
      <protection/>
    </xf>
    <xf numFmtId="0" fontId="9" fillId="0" borderId="0" xfId="0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38" borderId="0" xfId="0" applyNumberFormat="1" applyFont="1" applyFill="1" applyBorder="1" applyAlignment="1">
      <alignment horizontal="center" vertical="justify" wrapText="1"/>
    </xf>
    <xf numFmtId="164" fontId="9" fillId="38" borderId="0" xfId="0" applyNumberFormat="1" applyFont="1" applyFill="1" applyBorder="1" applyAlignment="1">
      <alignment horizontal="center" vertical="top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Обычный_район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39"/>
  <sheetViews>
    <sheetView zoomScalePageLayoutView="0" workbookViewId="0" topLeftCell="A100">
      <selection activeCell="D109" sqref="D109"/>
    </sheetView>
  </sheetViews>
  <sheetFormatPr defaultColWidth="9.00390625" defaultRowHeight="12.75"/>
  <cols>
    <col min="1" max="1" width="52.375" style="27" customWidth="1"/>
    <col min="2" max="2" width="15.875" style="28" customWidth="1"/>
    <col min="3" max="3" width="6.875" style="28" hidden="1" customWidth="1"/>
    <col min="4" max="4" width="12.375" style="28" customWidth="1"/>
    <col min="5" max="5" width="0.875" style="30" hidden="1" customWidth="1"/>
    <col min="6" max="6" width="0.12890625" style="30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86"/>
      <c r="D3" s="186"/>
      <c r="E3" s="186"/>
      <c r="F3" s="186"/>
      <c r="G3" s="186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87" t="s">
        <v>135</v>
      </c>
      <c r="B5" s="187"/>
      <c r="C5" s="187"/>
      <c r="D5" s="187"/>
      <c r="E5" s="187"/>
      <c r="F5" s="187"/>
      <c r="G5" s="187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aca="true" t="shared" si="0" ref="F7:F32">D7/C7%</f>
        <v>187.35766994086893</v>
      </c>
      <c r="G7" s="65">
        <f aca="true" t="shared" si="1" ref="G7:G18">D7/B7%</f>
        <v>101.68417144069596</v>
      </c>
    </row>
    <row r="8" spans="1:7" s="39" customFormat="1" ht="12.75">
      <c r="A8" s="119" t="s">
        <v>50</v>
      </c>
      <c r="B8" s="85">
        <f>B9</f>
        <v>4069.1</v>
      </c>
      <c r="C8" s="85">
        <f>C9</f>
        <v>2965.4</v>
      </c>
      <c r="D8" s="85">
        <f>D9</f>
        <v>4156.1</v>
      </c>
      <c r="E8" s="40" t="e">
        <f>D8/#REF!%</f>
        <v>#REF!</v>
      </c>
      <c r="F8" s="60">
        <f t="shared" si="0"/>
        <v>140.15309907601</v>
      </c>
      <c r="G8" s="61">
        <f t="shared" si="1"/>
        <v>102.13806492836254</v>
      </c>
    </row>
    <row r="9" spans="1:7" s="39" customFormat="1" ht="12.75">
      <c r="A9" s="12" t="s">
        <v>2</v>
      </c>
      <c r="B9" s="73">
        <v>4069.1</v>
      </c>
      <c r="C9" s="73">
        <v>2965.4</v>
      </c>
      <c r="D9" s="73">
        <v>4156.1</v>
      </c>
      <c r="E9" s="40" t="e">
        <f>D9/#REF!%</f>
        <v>#REF!</v>
      </c>
      <c r="F9" s="60">
        <f t="shared" si="0"/>
        <v>140.15309907601</v>
      </c>
      <c r="G9" s="61">
        <f t="shared" si="1"/>
        <v>102.13806492836254</v>
      </c>
    </row>
    <row r="10" spans="1:7" s="39" customFormat="1" ht="12.75">
      <c r="A10" s="119" t="s">
        <v>51</v>
      </c>
      <c r="B10" s="85">
        <f>B12+B13</f>
        <v>259</v>
      </c>
      <c r="C10" s="85">
        <f>C12+C13</f>
        <v>140.8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101.0810810810811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7" s="39" customFormat="1" ht="25.5">
      <c r="A12" s="86" t="s">
        <v>114</v>
      </c>
      <c r="B12" s="73">
        <v>254</v>
      </c>
      <c r="C12" s="73">
        <v>135.8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7" s="39" customFormat="1" ht="12.75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3822.5</v>
      </c>
      <c r="C14" s="85">
        <f>C15+C16+C17+C18</f>
        <v>2613.7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</v>
      </c>
    </row>
    <row r="15" spans="1:7" s="39" customFormat="1" ht="15" customHeight="1">
      <c r="A15" s="12" t="s">
        <v>93</v>
      </c>
      <c r="B15" s="73">
        <v>309.3</v>
      </c>
      <c r="C15" s="76">
        <v>240.2</v>
      </c>
      <c r="D15" s="77">
        <v>313.9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7" s="39" customFormat="1" ht="15" customHeight="1">
      <c r="A16" s="86" t="s">
        <v>104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" customHeight="1">
      <c r="A17" s="86" t="s">
        <v>105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</v>
      </c>
      <c r="G17" s="61">
        <f t="shared" si="1"/>
        <v>101.85537583254045</v>
      </c>
    </row>
    <row r="18" spans="1:7" s="39" customFormat="1" ht="12" customHeight="1">
      <c r="A18" s="12" t="s">
        <v>94</v>
      </c>
      <c r="B18" s="73">
        <v>2190.3</v>
      </c>
      <c r="C18" s="76">
        <v>1320.7</v>
      </c>
      <c r="D18" s="77">
        <v>2130.8</v>
      </c>
      <c r="E18" s="40"/>
      <c r="F18" s="60">
        <f t="shared" si="0"/>
        <v>161.33868403119558</v>
      </c>
      <c r="G18" s="61">
        <f t="shared" si="1"/>
        <v>97.28347714924897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aca="true" t="shared" si="2" ref="G19:G32">D19/B19%</f>
        <v>#DIV/0!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ht="12.75">
      <c r="A31" s="94" t="s">
        <v>53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>
      <c r="A32" s="87" t="s">
        <v>115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>
      <c r="A33" s="95" t="s">
        <v>116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>
      <c r="A34" s="87" t="s">
        <v>117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>
      <c r="A35" s="118" t="s">
        <v>63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>
      <c r="A38" s="15" t="s">
        <v>78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>
      <c r="A39" s="89" t="s">
        <v>106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75" customHeight="1">
      <c r="A40" s="19" t="s">
        <v>79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>
      <c r="A41" s="19" t="s">
        <v>101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customHeight="1" hidden="1">
      <c r="A42" s="11" t="s">
        <v>66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customHeight="1" hidden="1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customHeight="1" hidden="1">
      <c r="A44" s="11" t="s">
        <v>67</v>
      </c>
      <c r="B44" s="72">
        <f aca="true" t="shared" si="3" ref="B44:D45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customHeight="1" hidden="1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customHeight="1" hidden="1">
      <c r="A46" s="12" t="s">
        <v>68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customHeight="1" hidden="1">
      <c r="A47" s="12" t="s">
        <v>69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>
      <c r="A48" s="119" t="s">
        <v>95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aca="true" t="shared" si="4" ref="F48:F56">D48/C48%</f>
        <v>10932.835820895521</v>
      </c>
      <c r="G48" s="61">
        <f aca="true" t="shared" si="5" ref="G48:G56">D48/B48%</f>
        <v>109.72549900760212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6.5" customHeight="1">
      <c r="A50" s="88" t="s">
        <v>108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customHeight="1" hidden="1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19.5" customHeight="1" hidden="1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t="12.75" hidden="1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>
      <c r="A54" s="128" t="s">
        <v>136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ht="12.75">
      <c r="A55" s="20" t="s">
        <v>80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ht="12.75">
      <c r="A56" s="20" t="s">
        <v>81</v>
      </c>
      <c r="B56" s="79">
        <v>-8.3</v>
      </c>
      <c r="C56" s="79">
        <v>-8.3</v>
      </c>
      <c r="D56" s="79">
        <v>-8.3</v>
      </c>
      <c r="E56" s="40"/>
      <c r="F56" s="60">
        <f t="shared" si="4"/>
        <v>100</v>
      </c>
      <c r="G56" s="61">
        <f t="shared" si="5"/>
        <v>100</v>
      </c>
    </row>
    <row r="57" spans="1:7" s="39" customFormat="1" ht="12.75">
      <c r="A57" s="117" t="s">
        <v>73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85.96029043243593</v>
      </c>
    </row>
    <row r="58" spans="1:7" s="39" customFormat="1" ht="25.5">
      <c r="A58" s="17" t="s">
        <v>74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85.96029043243593</v>
      </c>
    </row>
    <row r="59" spans="1:7" s="39" customFormat="1" ht="25.5">
      <c r="A59" s="17" t="s">
        <v>75</v>
      </c>
      <c r="B59" s="71">
        <f>B61+B62</f>
        <v>1180.9</v>
      </c>
      <c r="C59" s="71">
        <f>C61+C62</f>
        <v>1020.9</v>
      </c>
      <c r="D59" s="71">
        <f>D61+D62</f>
        <v>1180.9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>
      <c r="A60" s="18" t="s">
        <v>76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>
      <c r="A61" s="18" t="s">
        <v>100</v>
      </c>
      <c r="B61" s="73">
        <v>1180.9</v>
      </c>
      <c r="C61" s="73">
        <v>1020.9</v>
      </c>
      <c r="D61" s="73">
        <v>1180.9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>
      <c r="A62" s="18" t="s">
        <v>97</v>
      </c>
      <c r="B62" s="73"/>
      <c r="C62" s="73"/>
      <c r="D62" s="73"/>
      <c r="E62" s="40"/>
      <c r="F62" s="60"/>
      <c r="G62" s="61"/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>
      <c r="A64" s="16" t="s">
        <v>112</v>
      </c>
      <c r="B64" s="71">
        <f>B76+B77+B78</f>
        <v>11000.099999999999</v>
      </c>
      <c r="C64" s="71">
        <f>C76+C77+C78</f>
        <v>8978.2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84.10923537058756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40"/>
      <c r="F65" s="60" t="e">
        <f aca="true" t="shared" si="6" ref="F65:F77">D65/C65%</f>
        <v>#DIV/0!</v>
      </c>
      <c r="G65" s="61">
        <v>0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>
      <c r="A76" s="18" t="s">
        <v>126</v>
      </c>
      <c r="B76" s="73"/>
      <c r="C76" s="73"/>
      <c r="D76" s="73"/>
      <c r="E76" s="42"/>
      <c r="F76" s="60"/>
      <c r="G76" s="61"/>
    </row>
    <row r="77" spans="1:7" s="39" customFormat="1" ht="38.25">
      <c r="A77" s="18" t="s">
        <v>118</v>
      </c>
      <c r="B77" s="73">
        <v>2473.3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ht="12.75">
      <c r="A78" s="84" t="s">
        <v>119</v>
      </c>
      <c r="B78" s="74">
        <v>8526.8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</v>
      </c>
    </row>
    <row r="79" spans="1:7" s="39" customFormat="1" ht="12.75" hidden="1">
      <c r="A79" s="14"/>
      <c r="B79" s="74"/>
      <c r="C79" s="73"/>
      <c r="D79" s="73"/>
      <c r="E79" s="42"/>
      <c r="F79" s="61"/>
      <c r="G79" s="61"/>
    </row>
    <row r="80" spans="1:7" s="39" customFormat="1" ht="25.5">
      <c r="A80" s="15" t="s">
        <v>120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t="12.75" hidden="1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>
      <c r="A82" s="14" t="s">
        <v>96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ht="12.75">
      <c r="A83" s="20" t="s">
        <v>113</v>
      </c>
      <c r="B83" s="79">
        <f>B84</f>
        <v>177.3</v>
      </c>
      <c r="C83" s="79">
        <f>C84</f>
        <v>4.1</v>
      </c>
      <c r="D83" s="79">
        <f>D84</f>
        <v>177.3</v>
      </c>
      <c r="E83" s="42"/>
      <c r="F83" s="60">
        <f>D83/C83%</f>
        <v>4324.39024390244</v>
      </c>
      <c r="G83" s="61">
        <f>D83/B83%</f>
        <v>100</v>
      </c>
    </row>
    <row r="84" spans="1:7" s="53" customFormat="1" ht="26.25" customHeight="1" thickBot="1">
      <c r="A84" s="97" t="s">
        <v>121</v>
      </c>
      <c r="B84" s="98">
        <v>177.3</v>
      </c>
      <c r="C84" s="98">
        <v>4.1</v>
      </c>
      <c r="D84" s="98">
        <v>177.3</v>
      </c>
      <c r="E84" s="57"/>
      <c r="F84" s="60">
        <f>D84/C84%</f>
        <v>4324.39024390244</v>
      </c>
      <c r="G84" s="61">
        <f>D84/B84%</f>
        <v>100</v>
      </c>
    </row>
    <row r="85" spans="1:7" s="39" customFormat="1" ht="13.5" hidden="1" thickBot="1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>
      <c r="A86" s="24" t="s">
        <v>77</v>
      </c>
      <c r="B86" s="25">
        <f>B57+B7+B85</f>
        <v>23761.6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customHeight="1" hidden="1">
      <c r="A87" s="2"/>
      <c r="B87" s="48"/>
      <c r="C87" s="48"/>
      <c r="D87" s="48"/>
      <c r="E87" s="49"/>
      <c r="F87" s="48"/>
      <c r="G87" s="48"/>
    </row>
    <row r="88" spans="1:7" ht="17.25" customHeight="1" hidden="1" thickBot="1">
      <c r="A88" s="187" t="s">
        <v>87</v>
      </c>
      <c r="B88" s="187"/>
      <c r="C88" s="187"/>
      <c r="D88" s="187"/>
      <c r="E88" s="187"/>
      <c r="F88" s="187"/>
      <c r="G88" s="187"/>
    </row>
    <row r="89" spans="1:7" ht="49.5" customHeight="1" hidden="1" thickBot="1">
      <c r="A89" s="33" t="s">
        <v>8</v>
      </c>
      <c r="B89" s="34" t="s">
        <v>48</v>
      </c>
      <c r="C89" s="34" t="s">
        <v>85</v>
      </c>
      <c r="D89" s="34" t="s">
        <v>83</v>
      </c>
      <c r="E89" s="34" t="s">
        <v>0</v>
      </c>
      <c r="F89" s="34" t="s">
        <v>91</v>
      </c>
      <c r="G89" s="35" t="s">
        <v>1</v>
      </c>
    </row>
    <row r="90" spans="1:7" ht="12.75" customHeight="1">
      <c r="A90" s="21" t="s">
        <v>9</v>
      </c>
      <c r="B90" s="50"/>
      <c r="C90" s="50"/>
      <c r="D90" s="50"/>
      <c r="E90" s="50"/>
      <c r="F90" s="51"/>
      <c r="G90" s="52"/>
    </row>
    <row r="91" spans="1:7" ht="14.25" customHeight="1">
      <c r="A91" s="107" t="s">
        <v>30</v>
      </c>
      <c r="B91" s="122">
        <f>B92+B94+B95+B96+B97+B98+B99</f>
        <v>4059.8</v>
      </c>
      <c r="C91" s="122">
        <f>C92+C94+C95+C96+C97+C98+C99</f>
        <v>2564.2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>
      <c r="A92" s="1" t="s">
        <v>31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customHeight="1" hidden="1">
      <c r="A93" s="1" t="s">
        <v>32</v>
      </c>
      <c r="B93" s="7"/>
      <c r="C93" s="4"/>
      <c r="D93" s="4"/>
      <c r="E93" s="42"/>
      <c r="F93" s="60"/>
      <c r="G93" s="61"/>
    </row>
    <row r="94" spans="1:7" ht="39.75" customHeight="1">
      <c r="A94" s="1" t="s">
        <v>33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</v>
      </c>
      <c r="G94" s="61">
        <f>D94/B94%</f>
        <v>100</v>
      </c>
    </row>
    <row r="95" spans="1:7" ht="15" customHeight="1">
      <c r="A95" s="1" t="s">
        <v>10</v>
      </c>
      <c r="B95" s="7"/>
      <c r="C95" s="4"/>
      <c r="D95" s="4"/>
      <c r="E95" s="42"/>
      <c r="F95" s="60"/>
      <c r="G95" s="61"/>
    </row>
    <row r="96" spans="1:7" ht="14.25" customHeight="1">
      <c r="A96" s="1" t="s">
        <v>82</v>
      </c>
      <c r="B96" s="4">
        <v>271.4</v>
      </c>
      <c r="C96" s="4">
        <v>278.6</v>
      </c>
      <c r="D96" s="4">
        <v>271.4</v>
      </c>
      <c r="E96" s="42"/>
      <c r="F96" s="60">
        <f>D96/C96%</f>
        <v>97.4156496769562</v>
      </c>
      <c r="G96" s="61">
        <f>D96/B96%</f>
        <v>99.99999999999999</v>
      </c>
    </row>
    <row r="97" spans="1:7" ht="13.5" customHeight="1">
      <c r="A97" s="1" t="s">
        <v>34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25" customHeight="1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</v>
      </c>
      <c r="G99" s="61">
        <f>D99/B99%</f>
        <v>100</v>
      </c>
    </row>
    <row r="100" spans="1:7" s="53" customFormat="1" ht="12" customHeight="1">
      <c r="A100" s="114" t="s">
        <v>90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98.7408184679958</v>
      </c>
      <c r="G100" s="68">
        <f>D100/B100%</f>
        <v>98.7408184679958</v>
      </c>
    </row>
    <row r="101" spans="1:7" ht="17.25" customHeight="1">
      <c r="A101" s="1" t="s">
        <v>89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98.7408184679958</v>
      </c>
      <c r="G101" s="68">
        <f>D101/B101%</f>
        <v>98.7408184679958</v>
      </c>
    </row>
    <row r="102" spans="1:7" ht="13.5" customHeight="1">
      <c r="A102" s="107" t="s">
        <v>35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25" customHeight="1">
      <c r="A103" s="1" t="s">
        <v>36</v>
      </c>
      <c r="B103" s="5"/>
      <c r="C103" s="5"/>
      <c r="D103" s="5"/>
      <c r="E103" s="42"/>
      <c r="F103" s="60"/>
      <c r="G103" s="68"/>
    </row>
    <row r="104" spans="1:7" ht="15" customHeight="1">
      <c r="A104" s="107" t="s">
        <v>37</v>
      </c>
      <c r="B104" s="108">
        <f>B108+B107+B106+B105</f>
        <v>76.8</v>
      </c>
      <c r="C104" s="108">
        <f>C108+C107+C106+C105</f>
        <v>70</v>
      </c>
      <c r="D104" s="108">
        <f>D108+D107+D106+D105</f>
        <v>76.9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>
      <c r="A105" s="10" t="s">
        <v>38</v>
      </c>
      <c r="B105" s="7"/>
      <c r="C105" s="7"/>
      <c r="D105" s="7"/>
      <c r="E105" s="40"/>
      <c r="F105" s="60"/>
      <c r="G105" s="68"/>
    </row>
    <row r="106" spans="1:7" s="49" customFormat="1" ht="13.5" customHeight="1">
      <c r="A106" s="1" t="s">
        <v>102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>
      <c r="A107" s="1" t="s">
        <v>13</v>
      </c>
      <c r="B107" s="4"/>
      <c r="C107" s="4"/>
      <c r="D107" s="4"/>
      <c r="E107" s="54"/>
      <c r="F107" s="60"/>
      <c r="G107" s="68"/>
    </row>
    <row r="108" spans="1:7" ht="13.5" customHeight="1">
      <c r="A108" s="1" t="s">
        <v>14</v>
      </c>
      <c r="B108" s="4">
        <v>76.8</v>
      </c>
      <c r="C108" s="4">
        <v>70</v>
      </c>
      <c r="D108" s="4">
        <v>76.9</v>
      </c>
      <c r="E108" s="42"/>
      <c r="F108" s="60">
        <f aca="true" t="shared" si="7" ref="F108:F114">D108/C108%</f>
        <v>109.85714285714288</v>
      </c>
      <c r="G108" s="68">
        <f>D108/B108%</f>
        <v>100.13020833333334</v>
      </c>
    </row>
    <row r="109" spans="1:7" ht="14.25" customHeight="1">
      <c r="A109" s="107" t="s">
        <v>40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</v>
      </c>
    </row>
    <row r="110" spans="1:7" ht="13.5" customHeight="1">
      <c r="A110" s="1" t="s">
        <v>15</v>
      </c>
      <c r="B110" s="4">
        <v>3396.9</v>
      </c>
      <c r="C110" s="4">
        <v>260</v>
      </c>
      <c r="D110" s="4">
        <v>2441.2</v>
      </c>
      <c r="E110" s="42"/>
      <c r="F110" s="60">
        <f t="shared" si="7"/>
        <v>938.9230769230768</v>
      </c>
      <c r="G110" s="61">
        <f aca="true" t="shared" si="8" ref="G110:G135">D110/B110%</f>
        <v>71.8655244487621</v>
      </c>
    </row>
    <row r="111" spans="1:7" ht="12" customHeight="1" hidden="1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25" customHeight="1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77.69895560622695</v>
      </c>
    </row>
    <row r="113" spans="1:7" ht="14.25" customHeight="1">
      <c r="A113" s="1" t="s">
        <v>122</v>
      </c>
      <c r="B113" s="4">
        <v>8241.8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99.9975733456284</v>
      </c>
    </row>
    <row r="114" spans="1:7" ht="13.5" customHeight="1">
      <c r="A114" s="1" t="s">
        <v>123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3.5" customHeight="1">
      <c r="A115" s="107" t="s">
        <v>41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3.5" customHeight="1">
      <c r="A116" s="1" t="s">
        <v>42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3.5" customHeight="1" hidden="1">
      <c r="A117" s="9" t="s">
        <v>43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aca="true" t="shared" si="9" ref="F117:F135">D117/C117%</f>
        <v>#DIV/0!</v>
      </c>
      <c r="G117" s="61" t="e">
        <f t="shared" si="8"/>
        <v>#DIV/0!</v>
      </c>
    </row>
    <row r="118" spans="1:7" ht="14.25" customHeight="1" hidden="1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3.5" customHeight="1" hidden="1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3.5" customHeight="1" hidden="1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" customHeight="1">
      <c r="A121" s="107" t="s">
        <v>44</v>
      </c>
      <c r="B121" s="108">
        <f>SUM(B122:B125)</f>
        <v>2606.8</v>
      </c>
      <c r="C121" s="108">
        <f>SUM(C122:C125)</f>
        <v>1658.7</v>
      </c>
      <c r="D121" s="108">
        <f>SUM(D122:D125)</f>
        <v>2606.3</v>
      </c>
      <c r="E121" s="42"/>
      <c r="F121" s="60">
        <f t="shared" si="9"/>
        <v>157.12907698800268</v>
      </c>
      <c r="G121" s="61">
        <f t="shared" si="8"/>
        <v>99.98081939542735</v>
      </c>
    </row>
    <row r="122" spans="1:7" ht="13.5" customHeight="1">
      <c r="A122" s="1" t="s">
        <v>20</v>
      </c>
      <c r="B122" s="4">
        <v>2606.8</v>
      </c>
      <c r="C122" s="4">
        <v>1658.7</v>
      </c>
      <c r="D122" s="4">
        <v>2606.3</v>
      </c>
      <c r="E122" s="42"/>
      <c r="F122" s="60">
        <f t="shared" si="9"/>
        <v>157.12907698800268</v>
      </c>
      <c r="G122" s="61">
        <f t="shared" si="8"/>
        <v>99.98081939542735</v>
      </c>
    </row>
    <row r="123" spans="1:7" ht="13.5" customHeight="1" hidden="1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3.5" customHeight="1" hidden="1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3.5" customHeight="1" hidden="1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3.5" customHeight="1" hidden="1">
      <c r="A126" s="9" t="s">
        <v>45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3.5" customHeight="1" hidden="1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3.5" customHeight="1" hidden="1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3.5" customHeight="1" hidden="1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3.5" customHeight="1">
      <c r="A130" s="107" t="s">
        <v>124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3.5" customHeight="1" hidden="1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3.5" customHeight="1">
      <c r="A132" s="1" t="s">
        <v>125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3.5" customHeight="1" hidden="1">
      <c r="A133" s="1" t="s">
        <v>28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3.5" customHeight="1" hidden="1">
      <c r="A134" s="1" t="s">
        <v>29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ht="12.75">
      <c r="A135" s="107" t="s">
        <v>47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>
      <c r="A136" s="112" t="s">
        <v>129</v>
      </c>
      <c r="B136" s="104"/>
      <c r="C136" s="104"/>
      <c r="D136" s="104"/>
      <c r="E136" s="42"/>
      <c r="F136" s="60"/>
      <c r="G136" s="61"/>
    </row>
    <row r="137" spans="1:7" ht="13.5" thickBot="1">
      <c r="A137" s="1" t="s">
        <v>113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>
      <c r="A138" s="23"/>
      <c r="B138" s="59"/>
      <c r="C138" s="59"/>
      <c r="D138" s="59"/>
      <c r="E138" s="44"/>
      <c r="F138" s="62"/>
      <c r="G138" s="63"/>
    </row>
    <row r="139" spans="1:7" ht="15" customHeight="1" thickBot="1">
      <c r="A139" s="26" t="s">
        <v>99</v>
      </c>
      <c r="B139" s="55">
        <f>B91+B100+B102+B104+B109+B115+B121+B130+B135</f>
        <v>23537.2</v>
      </c>
      <c r="C139" s="55">
        <f>SUM(C91+C104+C109+C117+C121+C126+C130+C102+C115+C135+C138+C100)</f>
        <v>16967.9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</v>
      </c>
    </row>
  </sheetData>
  <sheetProtection/>
  <mergeCells count="3">
    <mergeCell ref="C3:G3"/>
    <mergeCell ref="A5:G5"/>
    <mergeCell ref="A88:G8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1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137"/>
  <sheetViews>
    <sheetView zoomScalePageLayoutView="0" workbookViewId="0" topLeftCell="A85">
      <selection activeCell="A130" sqref="A130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86"/>
      <c r="D3" s="186"/>
      <c r="E3" s="186"/>
      <c r="F3" s="186"/>
      <c r="G3" s="186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87" t="s">
        <v>137</v>
      </c>
      <c r="B5" s="187"/>
      <c r="C5" s="187"/>
      <c r="D5" s="187"/>
      <c r="E5" s="187"/>
      <c r="F5" s="187"/>
      <c r="G5" s="187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7">
        <f>B8+B10+B14+B31+B33+B35+B48+B54+B55</f>
        <v>1802.3999999999999</v>
      </c>
      <c r="C7" s="127">
        <f>C8+C10+C14+C31+C33+C35+C48+C54+C55</f>
        <v>1279.1</v>
      </c>
      <c r="D7" s="127">
        <f>D8+D10+D14+D31+D33+D35+D48+D54+D55</f>
        <v>1868.1</v>
      </c>
      <c r="E7" s="38"/>
      <c r="F7" s="64">
        <f aca="true" t="shared" si="0" ref="F7:F18">D7/C7%</f>
        <v>146.04800250175907</v>
      </c>
      <c r="G7" s="65">
        <f aca="true" t="shared" si="1" ref="G7:G18">D7/B7%</f>
        <v>103.6451398135819</v>
      </c>
    </row>
    <row r="8" spans="1:7" s="39" customFormat="1" ht="12.75">
      <c r="A8" s="119" t="s">
        <v>50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7" s="39" customFormat="1" ht="12.75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7" s="39" customFormat="1" ht="12.75">
      <c r="A10" s="119" t="s">
        <v>51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7" s="39" customFormat="1" ht="25.5">
      <c r="A12" s="86" t="s">
        <v>114</v>
      </c>
      <c r="B12" s="73">
        <v>88.2</v>
      </c>
      <c r="C12" s="73">
        <v>32.7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7" s="39" customFormat="1" ht="12.75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7" s="39" customFormat="1" ht="12.75">
      <c r="A14" s="119" t="s">
        <v>92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7" s="39" customFormat="1" ht="12.75">
      <c r="A15" s="12" t="s">
        <v>93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7" s="39" customFormat="1" ht="12.75">
      <c r="A16" s="86" t="s">
        <v>104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ht="12.75">
      <c r="A17" s="86" t="s">
        <v>105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>
      <c r="A18" s="12" t="s">
        <v>94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ht="12.75">
      <c r="A31" s="94" t="s">
        <v>53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>
      <c r="A32" s="87" t="s">
        <v>115</v>
      </c>
      <c r="B32" s="73"/>
      <c r="C32" s="73">
        <v>0.1</v>
      </c>
      <c r="D32" s="73"/>
      <c r="E32" s="40"/>
      <c r="F32" s="71"/>
      <c r="G32" s="101"/>
    </row>
    <row r="33" spans="1:7" s="39" customFormat="1" ht="31.5">
      <c r="A33" s="95" t="s">
        <v>116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>
      <c r="A34" s="87" t="s">
        <v>117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>
      <c r="A35" s="118" t="s">
        <v>63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78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>
      <c r="A39" s="89" t="s">
        <v>106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>
      <c r="A40" s="19" t="s">
        <v>79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</v>
      </c>
    </row>
    <row r="41" spans="1:7" s="39" customFormat="1" ht="25.5" hidden="1">
      <c r="A41" s="19" t="s">
        <v>84</v>
      </c>
      <c r="B41" s="71">
        <v>0</v>
      </c>
      <c r="C41" s="71">
        <v>0</v>
      </c>
      <c r="D41" s="71">
        <v>0</v>
      </c>
      <c r="E41" s="40"/>
      <c r="F41" s="60" t="e">
        <f aca="true" t="shared" si="2" ref="F41:F53">D41/C41%</f>
        <v>#DIV/0!</v>
      </c>
      <c r="G41" s="61" t="e">
        <f aca="true" t="shared" si="3" ref="G41:G53">D41/B41%</f>
        <v>#DIV/0!</v>
      </c>
    </row>
    <row r="42" spans="1:7" s="39" customFormat="1" ht="25.5" hidden="1">
      <c r="A42" s="11" t="s">
        <v>66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t="12.75" hidden="1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>
      <c r="A44" s="11" t="s">
        <v>67</v>
      </c>
      <c r="B44" s="72">
        <f aca="true" t="shared" si="4" ref="B44:D45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t="12.75" hidden="1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>
      <c r="A46" s="12" t="s">
        <v>68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>
      <c r="A47" s="12" t="s">
        <v>69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>
      <c r="A48" s="119" t="s">
        <v>95</v>
      </c>
      <c r="B48" s="96">
        <f>B49+B53</f>
        <v>28.2</v>
      </c>
      <c r="C48" s="96">
        <f>C49+C53</f>
        <v>18.1</v>
      </c>
      <c r="D48" s="96">
        <f>D49+D53</f>
        <v>29.7</v>
      </c>
      <c r="E48" s="40"/>
      <c r="F48" s="60">
        <f t="shared" si="2"/>
        <v>164.0883977900552</v>
      </c>
      <c r="G48" s="61">
        <f t="shared" si="3"/>
        <v>105.31914893617022</v>
      </c>
    </row>
    <row r="49" spans="1:7" s="39" customFormat="1" ht="30">
      <c r="A49" s="88" t="s">
        <v>107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t="12.75" hidden="1">
      <c r="A50" s="11" t="s">
        <v>70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>
      <c r="A51" s="16" t="s">
        <v>71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>
      <c r="A52" s="14" t="s">
        <v>72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>
      <c r="A53" s="88" t="s">
        <v>108</v>
      </c>
      <c r="B53" s="73">
        <v>28.2</v>
      </c>
      <c r="C53" s="73">
        <v>18.1</v>
      </c>
      <c r="D53" s="73">
        <v>29.7</v>
      </c>
      <c r="E53" s="40"/>
      <c r="F53" s="60">
        <f t="shared" si="2"/>
        <v>164.0883977900552</v>
      </c>
      <c r="G53" s="61">
        <f t="shared" si="3"/>
        <v>105.31914893617022</v>
      </c>
    </row>
    <row r="54" spans="1:7" s="39" customFormat="1" ht="12.75">
      <c r="A54" s="20" t="s">
        <v>80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ht="12.75">
      <c r="A55" s="20" t="s">
        <v>81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ht="12.75">
      <c r="A56" s="117" t="s">
        <v>73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96.42526787509695</v>
      </c>
    </row>
    <row r="57" spans="1:7" s="39" customFormat="1" ht="25.5">
      <c r="A57" s="17" t="s">
        <v>74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96.42526787509695</v>
      </c>
    </row>
    <row r="58" spans="1:7" s="39" customFormat="1" ht="25.5">
      <c r="A58" s="17" t="s">
        <v>75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>
      <c r="A59" s="18" t="s">
        <v>76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>
      <c r="A60" s="18" t="s">
        <v>100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>
      <c r="A61" s="18" t="s">
        <v>97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>
      <c r="A62" s="18" t="s">
        <v>98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>
      <c r="A63" s="16" t="s">
        <v>112</v>
      </c>
      <c r="B63" s="71">
        <f>B75+B76+B77</f>
        <v>9620.1</v>
      </c>
      <c r="C63" s="71">
        <f>C75+C76+C77</f>
        <v>9153.900000000001</v>
      </c>
      <c r="D63" s="71">
        <f>D75+D76+D77</f>
        <v>8997.9</v>
      </c>
      <c r="E63" s="40">
        <v>0</v>
      </c>
      <c r="F63" s="60">
        <f>D63/C63%</f>
        <v>98.2958083439845</v>
      </c>
      <c r="G63" s="61">
        <f>D63/B63%</f>
        <v>93.53229176411887</v>
      </c>
    </row>
    <row r="64" spans="1:7" s="39" customFormat="1" ht="12.75" hidden="1">
      <c r="A64" s="12"/>
      <c r="B64" s="73">
        <v>0</v>
      </c>
      <c r="C64" s="73"/>
      <c r="D64" s="73">
        <v>0</v>
      </c>
      <c r="E64" s="40"/>
      <c r="F64" s="60" t="e">
        <f aca="true" t="shared" si="5" ref="F64:F76">D64/C64%</f>
        <v>#DIV/0!</v>
      </c>
      <c r="G64" s="61" t="e">
        <f aca="true" t="shared" si="6" ref="G64:G76">D64/B64%</f>
        <v>#DIV/0!</v>
      </c>
    </row>
    <row r="65" spans="1:7" s="39" customFormat="1" ht="12.75" hidden="1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t="12.75" hidden="1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>
      <c r="A75" s="18" t="s">
        <v>126</v>
      </c>
      <c r="B75" s="73">
        <v>1278.6</v>
      </c>
      <c r="C75" s="73">
        <v>1407.7</v>
      </c>
      <c r="D75" s="73">
        <v>1278.5</v>
      </c>
      <c r="E75" s="42"/>
      <c r="F75" s="60">
        <f t="shared" si="5"/>
        <v>90.82190807700505</v>
      </c>
      <c r="G75" s="61">
        <f t="shared" si="6"/>
        <v>99.99217894572189</v>
      </c>
    </row>
    <row r="76" spans="1:7" s="39" customFormat="1" ht="38.25">
      <c r="A76" s="18" t="s">
        <v>118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ht="12.75">
      <c r="A77" s="84" t="s">
        <v>119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</v>
      </c>
      <c r="G77" s="61">
        <f>D77/B77%</f>
        <v>95.99924691706674</v>
      </c>
    </row>
    <row r="78" spans="1:7" s="39" customFormat="1" ht="12.75" hidden="1">
      <c r="A78" s="14"/>
      <c r="B78" s="74"/>
      <c r="C78" s="73"/>
      <c r="D78" s="73"/>
      <c r="E78" s="42"/>
      <c r="F78" s="60"/>
      <c r="G78" s="61"/>
    </row>
    <row r="79" spans="1:7" s="39" customFormat="1" ht="25.5">
      <c r="A79" s="15" t="s">
        <v>120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aca="true" t="shared" si="7" ref="F79:F85">D79/C79%</f>
        <v>100</v>
      </c>
      <c r="G79" s="61">
        <f aca="true" t="shared" si="8" ref="G79:G85">D79/B79%</f>
        <v>100</v>
      </c>
    </row>
    <row r="80" spans="1:7" s="39" customFormat="1" ht="12.75" hidden="1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>
      <c r="A81" s="14" t="s">
        <v>96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ht="12.75">
      <c r="A82" s="20" t="s">
        <v>113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</v>
      </c>
      <c r="G82" s="61">
        <f t="shared" si="8"/>
        <v>100</v>
      </c>
    </row>
    <row r="83" spans="1:7" s="53" customFormat="1" ht="35.25" customHeight="1" thickBot="1">
      <c r="A83" s="97" t="s">
        <v>121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</v>
      </c>
      <c r="G83" s="61">
        <f t="shared" si="8"/>
        <v>100</v>
      </c>
    </row>
    <row r="84" spans="1:7" s="39" customFormat="1" ht="1.5" customHeight="1" hidden="1" thickBot="1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>
      <c r="A85" s="24" t="s">
        <v>77</v>
      </c>
      <c r="B85" s="25">
        <f>B56+B7+B84</f>
        <v>19207.9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</v>
      </c>
    </row>
    <row r="86" spans="1:7" ht="99.7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87" t="s">
        <v>88</v>
      </c>
      <c r="B87" s="187"/>
      <c r="C87" s="187"/>
      <c r="D87" s="187"/>
      <c r="E87" s="187"/>
      <c r="F87" s="187"/>
      <c r="G87" s="187"/>
    </row>
    <row r="88" spans="1:7" ht="11.25" customHeight="1" thickBot="1">
      <c r="A88" s="33"/>
      <c r="B88" s="34"/>
      <c r="C88" s="34"/>
      <c r="D88" s="34"/>
      <c r="E88" s="34"/>
      <c r="F88" s="34"/>
      <c r="G88" s="35"/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75" customHeight="1">
      <c r="A91" s="1" t="s">
        <v>31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</v>
      </c>
      <c r="G91" s="61">
        <f aca="true" t="shared" si="9" ref="G91:G135">D91/B91%</f>
        <v>100</v>
      </c>
    </row>
    <row r="92" spans="1:7" ht="3" customHeight="1" hidden="1">
      <c r="A92" s="1" t="s">
        <v>32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25" customHeight="1">
      <c r="A93" s="1" t="s">
        <v>33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" customHeight="1">
      <c r="A94" s="1" t="s">
        <v>10</v>
      </c>
      <c r="B94" s="7"/>
      <c r="C94" s="4"/>
      <c r="D94" s="4"/>
      <c r="E94" s="42"/>
      <c r="F94" s="60"/>
      <c r="G94" s="61"/>
    </row>
    <row r="95" spans="1:7" ht="14.25" customHeight="1">
      <c r="A95" s="1" t="s">
        <v>82</v>
      </c>
      <c r="B95" s="4">
        <v>142.7</v>
      </c>
      <c r="C95" s="4">
        <v>149.8</v>
      </c>
      <c r="D95" s="4">
        <v>142.7</v>
      </c>
      <c r="E95" s="42"/>
      <c r="F95" s="60">
        <f>D95/C95%</f>
        <v>95.26034712950599</v>
      </c>
      <c r="G95" s="61">
        <f>D95/B95%</f>
        <v>100</v>
      </c>
    </row>
    <row r="96" spans="1:7" ht="13.5" customHeight="1">
      <c r="A96" s="1" t="s">
        <v>34</v>
      </c>
      <c r="B96" s="4"/>
      <c r="C96" s="4"/>
      <c r="D96" s="4"/>
      <c r="E96" s="42"/>
      <c r="F96" s="60"/>
      <c r="G96" s="61"/>
    </row>
    <row r="97" spans="1:7" ht="14.25" customHeight="1">
      <c r="A97" s="1" t="s">
        <v>11</v>
      </c>
      <c r="B97" s="4"/>
      <c r="C97" s="4"/>
      <c r="D97" s="4"/>
      <c r="E97" s="42"/>
      <c r="F97" s="60"/>
      <c r="G97" s="61"/>
    </row>
    <row r="98" spans="1:7" ht="12" customHeight="1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aca="true" t="shared" si="10" ref="F98:F135">D98/C98%</f>
        <v>1613.3333333333333</v>
      </c>
      <c r="G98" s="61">
        <f t="shared" si="9"/>
        <v>100</v>
      </c>
    </row>
    <row r="99" spans="1:7" s="53" customFormat="1" ht="13.5" customHeight="1">
      <c r="A99" s="114" t="s">
        <v>90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89.50682056663169</v>
      </c>
      <c r="G99" s="61">
        <f t="shared" si="9"/>
        <v>89.50682056663169</v>
      </c>
    </row>
    <row r="100" spans="1:7" ht="13.5" customHeight="1">
      <c r="A100" s="1" t="s">
        <v>89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89.50682056663169</v>
      </c>
      <c r="G100" s="61">
        <f t="shared" si="9"/>
        <v>89.50682056663169</v>
      </c>
    </row>
    <row r="101" spans="1:7" ht="13.5" customHeight="1" hidden="1">
      <c r="A101" s="9" t="s">
        <v>35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25" customHeight="1" hidden="1">
      <c r="A102" s="1" t="s">
        <v>36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" customHeight="1">
      <c r="A103" s="107" t="s">
        <v>37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" customHeight="1" hidden="1">
      <c r="A104" s="10" t="s">
        <v>38</v>
      </c>
      <c r="B104" s="7"/>
      <c r="C104" s="7"/>
      <c r="D104" s="7"/>
      <c r="E104" s="40"/>
      <c r="F104" s="60"/>
      <c r="G104" s="61"/>
    </row>
    <row r="105" spans="1:7" s="49" customFormat="1" ht="13.5" customHeight="1" hidden="1">
      <c r="A105" s="1" t="s">
        <v>39</v>
      </c>
      <c r="B105" s="4"/>
      <c r="C105" s="4"/>
      <c r="D105" s="4"/>
      <c r="E105" s="42"/>
      <c r="F105" s="60"/>
      <c r="G105" s="61"/>
    </row>
    <row r="106" spans="1:7" ht="13.5" customHeight="1" hidden="1">
      <c r="A106" s="1" t="s">
        <v>13</v>
      </c>
      <c r="B106" s="4"/>
      <c r="C106" s="4"/>
      <c r="D106" s="4"/>
      <c r="E106" s="54"/>
      <c r="F106" s="60"/>
      <c r="G106" s="61"/>
    </row>
    <row r="107" spans="1:7" ht="13.5" customHeight="1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3.5" customHeight="1">
      <c r="A108" s="107" t="s">
        <v>40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94.42233575333873</v>
      </c>
    </row>
    <row r="109" spans="1:7" ht="12" customHeight="1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</v>
      </c>
    </row>
    <row r="110" spans="1:7" ht="12" customHeight="1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</v>
      </c>
      <c r="G110" s="61">
        <f t="shared" si="9"/>
        <v>91.85998276907368</v>
      </c>
    </row>
    <row r="111" spans="1:7" ht="12" customHeight="1">
      <c r="A111" s="1" t="s">
        <v>122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99.99834836322795</v>
      </c>
    </row>
    <row r="112" spans="1:7" ht="12" customHeight="1">
      <c r="A112" s="1" t="s">
        <v>127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3.5" customHeight="1">
      <c r="A113" s="107" t="s">
        <v>41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3.5" customHeight="1">
      <c r="A114" s="1" t="s">
        <v>42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3.5" customHeight="1" hidden="1">
      <c r="A115" s="9" t="s">
        <v>43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25" customHeight="1" hidden="1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3.5" customHeight="1" hidden="1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3.5" customHeight="1" hidden="1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75" customHeight="1">
      <c r="A119" s="107" t="s">
        <v>44</v>
      </c>
      <c r="B119" s="108">
        <f>SUM(B120:B123)</f>
        <v>4189.1</v>
      </c>
      <c r="C119" s="108">
        <f>SUM(C120:C123)</f>
        <v>3698.3</v>
      </c>
      <c r="D119" s="108">
        <f>SUM(D120:D123)</f>
        <v>4189.1</v>
      </c>
      <c r="E119" s="42"/>
      <c r="F119" s="60">
        <f t="shared" si="10"/>
        <v>113.27096233404536</v>
      </c>
      <c r="G119" s="61">
        <f t="shared" si="9"/>
        <v>100</v>
      </c>
    </row>
    <row r="120" spans="1:7" ht="13.5" customHeight="1">
      <c r="A120" s="1" t="s">
        <v>20</v>
      </c>
      <c r="B120" s="4">
        <v>4189.1</v>
      </c>
      <c r="C120" s="4">
        <v>3698.3</v>
      </c>
      <c r="D120" s="4">
        <v>4189.1</v>
      </c>
      <c r="E120" s="42"/>
      <c r="F120" s="60">
        <f t="shared" si="10"/>
        <v>113.27096233404536</v>
      </c>
      <c r="G120" s="61">
        <f t="shared" si="9"/>
        <v>100</v>
      </c>
    </row>
    <row r="121" spans="1:7" ht="13.5" customHeight="1" hidden="1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3.5" customHeight="1" hidden="1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3.5" customHeight="1" hidden="1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3.5" customHeight="1" hidden="1">
      <c r="A124" s="9" t="s">
        <v>45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3.5" customHeight="1" hidden="1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3.5" customHeight="1" hidden="1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3.5" customHeight="1" hidden="1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3.5" customHeight="1">
      <c r="A128" s="107" t="s">
        <v>124</v>
      </c>
      <c r="B128" s="108">
        <f>B129+B130+B131+B132</f>
        <v>67.6</v>
      </c>
      <c r="C128" s="108">
        <f>C129+C130+C131+C132</f>
        <v>57.6</v>
      </c>
      <c r="D128" s="108">
        <f>D129+D130+D131+D132</f>
        <v>67.6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3.5" customHeight="1" hidden="1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3.5" customHeight="1">
      <c r="A130" s="1" t="s">
        <v>125</v>
      </c>
      <c r="B130" s="4">
        <v>67.6</v>
      </c>
      <c r="C130" s="4">
        <v>57.6</v>
      </c>
      <c r="D130" s="4">
        <v>67.6</v>
      </c>
      <c r="E130" s="42"/>
      <c r="F130" s="60">
        <f t="shared" si="10"/>
        <v>117.36111111111109</v>
      </c>
      <c r="G130" s="61">
        <f t="shared" si="9"/>
        <v>100</v>
      </c>
    </row>
    <row r="131" spans="1:7" ht="13.5" customHeight="1" hidden="1">
      <c r="A131" s="1" t="s">
        <v>28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3.5" customHeight="1" hidden="1">
      <c r="A132" s="1" t="s">
        <v>29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ht="12.75">
      <c r="A133" s="107" t="s">
        <v>47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>
      <c r="A134" s="112" t="s">
        <v>129</v>
      </c>
      <c r="B134" s="104"/>
      <c r="C134" s="104"/>
      <c r="D134" s="104"/>
      <c r="E134" s="42"/>
      <c r="F134" s="60"/>
      <c r="G134" s="61"/>
    </row>
    <row r="135" spans="1:7" ht="15" customHeight="1" thickBot="1">
      <c r="A135" s="1" t="s">
        <v>113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>
      <c r="A136" s="1"/>
      <c r="B136" s="58"/>
      <c r="C136" s="58"/>
      <c r="D136" s="58"/>
      <c r="E136" s="42"/>
      <c r="F136" s="40"/>
      <c r="G136" s="41"/>
    </row>
    <row r="137" spans="1:7" ht="15" customHeight="1" thickBot="1">
      <c r="A137" s="26" t="s">
        <v>99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138"/>
  <sheetViews>
    <sheetView zoomScalePageLayoutView="0" workbookViewId="0" topLeftCell="A93">
      <selection activeCell="D114" sqref="D114"/>
    </sheetView>
  </sheetViews>
  <sheetFormatPr defaultColWidth="9.00390625" defaultRowHeight="12.75"/>
  <cols>
    <col min="1" max="1" width="52.375" style="27" customWidth="1"/>
    <col min="2" max="2" width="16.125" style="28" customWidth="1"/>
    <col min="3" max="3" width="15.125" style="28" hidden="1" customWidth="1"/>
    <col min="4" max="4" width="12.375" style="28" customWidth="1"/>
    <col min="5" max="5" width="0.875" style="30" hidden="1" customWidth="1"/>
    <col min="6" max="6" width="14.375" style="30" hidden="1" customWidth="1"/>
    <col min="7" max="7" width="12.625" style="30" customWidth="1"/>
    <col min="8" max="8" width="9.00390625" style="30" customWidth="1"/>
    <col min="9" max="9" width="11.00390625" style="30" customWidth="1"/>
    <col min="10" max="10" width="9.00390625" style="30" customWidth="1"/>
    <col min="11" max="16384" width="9.125" style="30" customWidth="1"/>
  </cols>
  <sheetData>
    <row r="1" spans="4:7" ht="12.75" hidden="1">
      <c r="D1" s="29"/>
      <c r="E1" s="29"/>
      <c r="F1" s="29"/>
      <c r="G1" s="29"/>
    </row>
    <row r="2" spans="4:7" ht="12.75" hidden="1">
      <c r="D2" s="29"/>
      <c r="E2" s="29"/>
      <c r="F2" s="29"/>
      <c r="G2" s="29"/>
    </row>
    <row r="3" spans="3:7" ht="24.75" customHeight="1" hidden="1">
      <c r="C3" s="186"/>
      <c r="D3" s="186"/>
      <c r="E3" s="186"/>
      <c r="F3" s="186"/>
      <c r="G3" s="186"/>
    </row>
    <row r="4" spans="3:7" ht="15.75" customHeight="1" hidden="1">
      <c r="C4" s="31"/>
      <c r="D4" s="31"/>
      <c r="E4" s="31"/>
      <c r="F4" s="31"/>
      <c r="G4" s="31"/>
    </row>
    <row r="5" spans="1:7" s="32" customFormat="1" ht="15.75" customHeight="1" thickBot="1">
      <c r="A5" s="187" t="s">
        <v>138</v>
      </c>
      <c r="B5" s="187"/>
      <c r="C5" s="187"/>
      <c r="D5" s="187"/>
      <c r="E5" s="187"/>
      <c r="F5" s="187"/>
      <c r="G5" s="187"/>
    </row>
    <row r="6" spans="1:12" s="36" customFormat="1" ht="46.5" customHeight="1" thickBot="1">
      <c r="A6" s="33" t="s">
        <v>8</v>
      </c>
      <c r="B6" s="34" t="s">
        <v>103</v>
      </c>
      <c r="C6" s="123" t="s">
        <v>132</v>
      </c>
      <c r="D6" s="123" t="s">
        <v>134</v>
      </c>
      <c r="E6" s="123" t="s">
        <v>0</v>
      </c>
      <c r="F6" s="123" t="s">
        <v>133</v>
      </c>
      <c r="G6" s="124" t="s">
        <v>1</v>
      </c>
      <c r="K6" s="37"/>
      <c r="L6" s="37"/>
    </row>
    <row r="7" spans="1:7" s="39" customFormat="1" ht="12.75">
      <c r="A7" s="125" t="s">
        <v>131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</v>
      </c>
    </row>
    <row r="8" spans="1:7" s="39" customFormat="1" ht="12.75">
      <c r="A8" s="119" t="s">
        <v>50</v>
      </c>
      <c r="B8" s="85">
        <f>B9</f>
        <v>155.2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7" s="39" customFormat="1" ht="12.75">
      <c r="A9" s="12" t="s">
        <v>2</v>
      </c>
      <c r="B9" s="73">
        <v>155.2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7" s="39" customFormat="1" ht="12.75">
      <c r="A10" s="119" t="s">
        <v>51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7" s="39" customFormat="1" ht="25.5" hidden="1">
      <c r="A11" s="12" t="s">
        <v>52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7" s="39" customFormat="1" ht="25.5">
      <c r="A12" s="86" t="s">
        <v>114</v>
      </c>
      <c r="B12" s="73"/>
      <c r="C12" s="73"/>
      <c r="D12" s="73">
        <v>0.8</v>
      </c>
      <c r="E12" s="60"/>
      <c r="F12" s="60"/>
      <c r="G12" s="61"/>
    </row>
    <row r="13" spans="1:7" s="39" customFormat="1" ht="12.75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aca="true" t="shared" si="0" ref="F13:F18">D13/C13%</f>
        <v>200.38610038610037</v>
      </c>
      <c r="G13" s="61">
        <f aca="true" t="shared" si="1" ref="G13:G18">D13/B13%</f>
        <v>100.7766990291262</v>
      </c>
    </row>
    <row r="14" spans="1:7" s="39" customFormat="1" ht="12.75">
      <c r="A14" s="119" t="s">
        <v>92</v>
      </c>
      <c r="B14" s="85">
        <f>B15+B16+B17+B18</f>
        <v>3338.5</v>
      </c>
      <c r="C14" s="85">
        <f>C15+C16+C17+C18</f>
        <v>2217.7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</v>
      </c>
    </row>
    <row r="15" spans="1:7" s="39" customFormat="1" ht="12.75">
      <c r="A15" s="12" t="s">
        <v>93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82.18181818181819</v>
      </c>
      <c r="G15" s="61">
        <f t="shared" si="1"/>
        <v>102.72727272727273</v>
      </c>
    </row>
    <row r="16" spans="1:7" s="39" customFormat="1" ht="12.75">
      <c r="A16" s="86" t="s">
        <v>104</v>
      </c>
      <c r="B16" s="73">
        <v>5</v>
      </c>
      <c r="C16" s="76">
        <v>0.7</v>
      </c>
      <c r="D16" s="77">
        <v>4.9</v>
      </c>
      <c r="E16" s="60"/>
      <c r="F16" s="60">
        <f t="shared" si="0"/>
        <v>700.0000000000001</v>
      </c>
      <c r="G16" s="61">
        <f t="shared" si="1"/>
        <v>98</v>
      </c>
    </row>
    <row r="17" spans="1:7" s="39" customFormat="1" ht="12.75">
      <c r="A17" s="86" t="s">
        <v>105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ht="12.75">
      <c r="A18" s="12" t="s">
        <v>94</v>
      </c>
      <c r="B18" s="73">
        <v>3190</v>
      </c>
      <c r="C18" s="76">
        <v>2089.7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99.4639498432602</v>
      </c>
    </row>
    <row r="19" spans="1:7" s="39" customFormat="1" ht="12.75" hidden="1">
      <c r="A19" s="13" t="s">
        <v>53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aca="true" t="shared" si="2" ref="F19:F32">D19/C19%</f>
        <v>#DIV/0!</v>
      </c>
      <c r="G19" s="61" t="e">
        <f aca="true" t="shared" si="3" ref="G19:G32">D19/B19%</f>
        <v>#DIV/0!</v>
      </c>
    </row>
    <row r="20" spans="1:7" s="39" customFormat="1" ht="25.5" hidden="1">
      <c r="A20" s="14" t="s">
        <v>54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>
      <c r="A22" s="14" t="s">
        <v>55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>
      <c r="A23" s="14" t="s">
        <v>56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>
      <c r="A24" s="11" t="s">
        <v>57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>
      <c r="A25" s="15" t="s">
        <v>58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t="12.75" hidden="1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>
      <c r="A27" s="14" t="s">
        <v>59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>
      <c r="A28" s="15" t="s">
        <v>60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>
      <c r="A29" s="14" t="s">
        <v>61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t="12.75" hidden="1">
      <c r="A30" s="14" t="s">
        <v>62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ht="12.75">
      <c r="A31" s="94" t="s">
        <v>53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99.99999999999999</v>
      </c>
    </row>
    <row r="32" spans="1:7" s="39" customFormat="1" ht="63.75">
      <c r="A32" s="87" t="s">
        <v>115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99.99999999999999</v>
      </c>
    </row>
    <row r="33" spans="1:7" s="39" customFormat="1" ht="31.5">
      <c r="A33" s="95" t="s">
        <v>116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>
      <c r="A34" s="87" t="s">
        <v>117</v>
      </c>
      <c r="B34" s="73"/>
      <c r="C34" s="73"/>
      <c r="D34" s="73">
        <v>-8</v>
      </c>
      <c r="E34" s="60"/>
      <c r="F34" s="60"/>
      <c r="G34" s="61"/>
    </row>
    <row r="35" spans="1:7" s="39" customFormat="1" ht="38.25">
      <c r="A35" s="118" t="s">
        <v>63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>
      <c r="A36" s="15" t="s">
        <v>64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>
      <c r="A37" s="14" t="s">
        <v>65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>
      <c r="A38" s="15" t="s">
        <v>78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4.75" customHeight="1">
      <c r="A39" s="89" t="s">
        <v>106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4.75" customHeight="1">
      <c r="A40" s="89" t="s">
        <v>139</v>
      </c>
      <c r="B40" s="73"/>
      <c r="C40" s="73"/>
      <c r="D40" s="73">
        <v>13.9</v>
      </c>
      <c r="E40" s="60"/>
      <c r="F40" s="60"/>
      <c r="G40" s="60"/>
    </row>
    <row r="41" spans="1:7" s="39" customFormat="1" ht="63.75">
      <c r="A41" s="19" t="s">
        <v>79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>
      <c r="A42" s="19" t="s">
        <v>84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>
      <c r="A43" s="11" t="s">
        <v>66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t="12.75" hidden="1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>
      <c r="A45" s="11" t="s">
        <v>67</v>
      </c>
      <c r="B45" s="72">
        <f aca="true" t="shared" si="4" ref="B45:D46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t="12.75" hidden="1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>
      <c r="A47" s="12" t="s">
        <v>68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>
      <c r="A48" s="12" t="s">
        <v>69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>
      <c r="A49" s="119" t="s">
        <v>95</v>
      </c>
      <c r="B49" s="96">
        <f>B51</f>
        <v>2.3</v>
      </c>
      <c r="C49" s="96">
        <f>C51</f>
        <v>2.3</v>
      </c>
      <c r="D49" s="96">
        <f>D51</f>
        <v>2.3</v>
      </c>
      <c r="E49" s="60"/>
      <c r="F49" s="71">
        <v>0</v>
      </c>
      <c r="G49" s="71">
        <v>0</v>
      </c>
    </row>
    <row r="50" spans="1:7" s="39" customFormat="1" ht="30">
      <c r="A50" s="88" t="s">
        <v>107</v>
      </c>
      <c r="B50" s="102"/>
      <c r="C50" s="102"/>
      <c r="D50" s="102"/>
      <c r="E50" s="60"/>
      <c r="F50" s="71"/>
      <c r="G50" s="71"/>
    </row>
    <row r="51" spans="1:7" s="39" customFormat="1" ht="60">
      <c r="A51" s="88" t="s">
        <v>108</v>
      </c>
      <c r="B51" s="78">
        <v>2.3</v>
      </c>
      <c r="C51" s="78">
        <v>2.3</v>
      </c>
      <c r="D51" s="78">
        <v>2.3</v>
      </c>
      <c r="E51" s="60"/>
      <c r="F51" s="71">
        <v>0</v>
      </c>
      <c r="G51" s="71">
        <v>0</v>
      </c>
    </row>
    <row r="52" spans="1:7" s="39" customFormat="1" ht="12.75" hidden="1">
      <c r="A52" s="11" t="s">
        <v>70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>
      <c r="A53" s="16" t="s">
        <v>71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>
      <c r="A54" s="14" t="s">
        <v>72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ht="12.75">
      <c r="A55" s="20" t="s">
        <v>80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ht="12.75">
      <c r="A56" s="20" t="s">
        <v>81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ht="12.75">
      <c r="A57" s="117" t="s">
        <v>73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</v>
      </c>
    </row>
    <row r="58" spans="1:7" s="39" customFormat="1" ht="25.5">
      <c r="A58" s="17" t="s">
        <v>74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</v>
      </c>
    </row>
    <row r="59" spans="1:7" s="39" customFormat="1" ht="25.5">
      <c r="A59" s="17" t="s">
        <v>75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>
      <c r="A60" s="18" t="s">
        <v>76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>
      <c r="A61" s="18" t="s">
        <v>100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>
      <c r="A62" s="18" t="s">
        <v>97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>
      <c r="A63" s="18" t="s">
        <v>98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>
      <c r="A64" s="16" t="s">
        <v>112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</v>
      </c>
    </row>
    <row r="65" spans="1:7" s="39" customFormat="1" ht="12.75" hidden="1">
      <c r="A65" s="12"/>
      <c r="B65" s="73">
        <v>0</v>
      </c>
      <c r="C65" s="73">
        <v>0</v>
      </c>
      <c r="D65" s="73">
        <v>0</v>
      </c>
      <c r="E65" s="60"/>
      <c r="F65" s="60" t="e">
        <f aca="true" t="shared" si="5" ref="F65:F81">D65/C65%</f>
        <v>#DIV/0!</v>
      </c>
      <c r="G65" s="61" t="e">
        <f aca="true" t="shared" si="6" ref="G65:G81">D65/B65%</f>
        <v>#DIV/0!</v>
      </c>
    </row>
    <row r="66" spans="1:7" s="39" customFormat="1" ht="12.75" hidden="1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t="12.75" hidden="1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t="12.75" hidden="1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t="12.75" hidden="1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t="12.75" hidden="1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t="12.75" hidden="1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t="12.75" hidden="1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t="12.75" hidden="1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t="12.75" hidden="1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t="12.75" hidden="1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>
      <c r="A76" s="18" t="s">
        <v>126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>
      <c r="A77" s="18" t="s">
        <v>118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t="12.75" hidden="1">
      <c r="A78" s="84" t="s">
        <v>119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ht="12.75">
      <c r="A79" s="84" t="s">
        <v>119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</v>
      </c>
    </row>
    <row r="80" spans="1:7" s="39" customFormat="1" ht="25.5" hidden="1">
      <c r="A80" s="15" t="s">
        <v>120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>
      <c r="A81" s="15" t="s">
        <v>120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>
      <c r="A82" s="14" t="s">
        <v>96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" customHeight="1">
      <c r="A83" s="20" t="s">
        <v>113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>
      <c r="A84" s="97" t="s">
        <v>121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>
      <c r="A85" s="24" t="s">
        <v>77</v>
      </c>
      <c r="B85" s="25">
        <f>B7+B57</f>
        <v>6893.200000000001</v>
      </c>
      <c r="C85" s="25">
        <f>C7+C57</f>
        <v>5484.1</v>
      </c>
      <c r="D85" s="25">
        <f>D7+D57</f>
        <v>5691.200000000001</v>
      </c>
      <c r="E85" s="45"/>
      <c r="F85" s="46">
        <f>D85/C85%</f>
        <v>103.77637169271166</v>
      </c>
      <c r="G85" s="47">
        <f>D85/B85%</f>
        <v>82.56252538733825</v>
      </c>
    </row>
    <row r="86" spans="1:7" ht="100.5" customHeight="1" hidden="1">
      <c r="A86" s="2"/>
      <c r="B86" s="48"/>
      <c r="C86" s="48"/>
      <c r="D86" s="48"/>
      <c r="E86" s="49"/>
      <c r="F86" s="48"/>
      <c r="G86" s="48"/>
    </row>
    <row r="87" spans="1:7" ht="17.25" customHeight="1" hidden="1" thickBot="1">
      <c r="A87" s="187" t="s">
        <v>86</v>
      </c>
      <c r="B87" s="187"/>
      <c r="C87" s="187"/>
      <c r="D87" s="187"/>
      <c r="E87" s="187"/>
      <c r="F87" s="187"/>
      <c r="G87" s="187"/>
    </row>
    <row r="88" spans="1:7" ht="49.5" customHeight="1" hidden="1" thickBot="1">
      <c r="A88" s="33" t="s">
        <v>8</v>
      </c>
      <c r="B88" s="34" t="s">
        <v>48</v>
      </c>
      <c r="C88" s="34" t="s">
        <v>85</v>
      </c>
      <c r="D88" s="34" t="s">
        <v>83</v>
      </c>
      <c r="E88" s="34" t="s">
        <v>0</v>
      </c>
      <c r="F88" s="34" t="s">
        <v>91</v>
      </c>
      <c r="G88" s="35" t="s">
        <v>1</v>
      </c>
    </row>
    <row r="89" spans="1:7" ht="12.75" customHeight="1">
      <c r="A89" s="21" t="s">
        <v>9</v>
      </c>
      <c r="B89" s="50"/>
      <c r="C89" s="50"/>
      <c r="D89" s="50"/>
      <c r="E89" s="50"/>
      <c r="F89" s="51"/>
      <c r="G89" s="52"/>
    </row>
    <row r="90" spans="1:7" ht="14.25" customHeight="1">
      <c r="A90" s="107" t="s">
        <v>30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140.6594808342369</v>
      </c>
      <c r="G90" s="61">
        <f>D90/B90%</f>
        <v>99.80540344843192</v>
      </c>
    </row>
    <row r="91" spans="1:7" ht="30.75" customHeight="1">
      <c r="A91" s="1" t="s">
        <v>31</v>
      </c>
      <c r="B91" s="7">
        <v>462.2</v>
      </c>
      <c r="C91" s="4">
        <v>314.9</v>
      </c>
      <c r="D91" s="4">
        <v>462</v>
      </c>
      <c r="E91" s="81"/>
      <c r="F91" s="60">
        <f aca="true" t="shared" si="7" ref="F91:F138">D91/C91%</f>
        <v>146.7132422991426</v>
      </c>
      <c r="G91" s="61">
        <f aca="true" t="shared" si="8" ref="G91:G138">D91/B91%</f>
        <v>99.95672868887928</v>
      </c>
    </row>
    <row r="92" spans="1:7" ht="36.75" customHeight="1" hidden="1">
      <c r="A92" s="1" t="s">
        <v>32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75" customHeight="1">
      <c r="A93" s="1" t="s">
        <v>33</v>
      </c>
      <c r="B93" s="7">
        <v>1642.8</v>
      </c>
      <c r="C93" s="4">
        <v>1148.6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" customHeight="1" hidden="1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25" customHeight="1" hidden="1">
      <c r="A95" s="1" t="s">
        <v>82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3.5" customHeight="1">
      <c r="A96" s="1" t="s">
        <v>10</v>
      </c>
      <c r="B96" s="4"/>
      <c r="C96" s="4"/>
      <c r="D96" s="4"/>
      <c r="E96" s="81"/>
      <c r="F96" s="60"/>
      <c r="G96" s="61"/>
    </row>
    <row r="97" spans="1:7" ht="14.25" customHeight="1">
      <c r="A97" s="1" t="s">
        <v>82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99.89626556016596</v>
      </c>
    </row>
    <row r="98" spans="1:7" ht="13.5" customHeight="1">
      <c r="A98" s="1" t="s">
        <v>34</v>
      </c>
      <c r="B98" s="5"/>
      <c r="C98" s="5"/>
      <c r="D98" s="5"/>
      <c r="E98" s="60"/>
      <c r="F98" s="60"/>
      <c r="G98" s="61"/>
    </row>
    <row r="99" spans="1:7" s="53" customFormat="1" ht="12" customHeight="1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>
      <c r="A100" s="1" t="s">
        <v>12</v>
      </c>
      <c r="B100" s="5">
        <v>8.3</v>
      </c>
      <c r="C100" s="5">
        <v>2</v>
      </c>
      <c r="D100" s="5">
        <v>8.2</v>
      </c>
      <c r="E100" s="60"/>
      <c r="F100" s="60">
        <f>D100/C100%</f>
        <v>409.99999999999994</v>
      </c>
      <c r="G100" s="61">
        <f>D100/B100%</f>
        <v>98.79518072289156</v>
      </c>
    </row>
    <row r="101" spans="1:7" ht="13.5" customHeight="1" hidden="1">
      <c r="A101" s="22" t="s">
        <v>90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25" customHeight="1" hidden="1">
      <c r="A102" s="1" t="s">
        <v>89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" customHeight="1">
      <c r="A103" s="107" t="s">
        <v>128</v>
      </c>
      <c r="B103" s="108">
        <f>B107</f>
        <v>40.6</v>
      </c>
      <c r="C103" s="108">
        <f>C107</f>
        <v>40.6</v>
      </c>
      <c r="D103" s="108">
        <f>D107</f>
        <v>33.7</v>
      </c>
      <c r="E103" s="81"/>
      <c r="F103" s="60">
        <f t="shared" si="7"/>
        <v>83.00492610837439</v>
      </c>
      <c r="G103" s="61">
        <f t="shared" si="8"/>
        <v>83.00492610837439</v>
      </c>
    </row>
    <row r="104" spans="1:7" ht="15" customHeight="1" hidden="1">
      <c r="A104" s="1" t="s">
        <v>36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3.5" customHeight="1" hidden="1">
      <c r="A105" s="9" t="s">
        <v>37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3.5" customHeight="1" hidden="1">
      <c r="A106" s="10" t="s">
        <v>38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3.5" customHeight="1">
      <c r="A107" s="1" t="s">
        <v>89</v>
      </c>
      <c r="B107" s="4">
        <v>40.6</v>
      </c>
      <c r="C107" s="4">
        <v>40.6</v>
      </c>
      <c r="D107" s="4">
        <v>33.7</v>
      </c>
      <c r="E107" s="81"/>
      <c r="F107" s="60">
        <f t="shared" si="7"/>
        <v>83.00492610837439</v>
      </c>
      <c r="G107" s="61">
        <f t="shared" si="8"/>
        <v>83.00492610837439</v>
      </c>
    </row>
    <row r="108" spans="1:7" ht="0.75" customHeight="1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0.8870618779749027</v>
      </c>
      <c r="G108" s="61">
        <f t="shared" si="8"/>
        <v>0.8935706501997821</v>
      </c>
    </row>
    <row r="109" spans="1:7" ht="12" customHeight="1" hidden="1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8.75" customHeight="1">
      <c r="A110" s="107" t="s">
        <v>40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</v>
      </c>
      <c r="G110" s="61">
        <f t="shared" si="8"/>
        <v>56.35306937885943</v>
      </c>
    </row>
    <row r="111" spans="1:7" ht="13.5" customHeight="1">
      <c r="A111" s="1" t="s">
        <v>15</v>
      </c>
      <c r="B111" s="104"/>
      <c r="C111" s="104"/>
      <c r="D111" s="104"/>
      <c r="E111" s="81"/>
      <c r="F111" s="60"/>
      <c r="G111" s="61"/>
    </row>
    <row r="112" spans="1:7" ht="13.5" customHeight="1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</v>
      </c>
    </row>
    <row r="113" spans="1:7" ht="13.5" customHeight="1">
      <c r="A113" s="1" t="s">
        <v>122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25" customHeight="1">
      <c r="A114" s="1" t="s">
        <v>127</v>
      </c>
      <c r="B114" s="8"/>
      <c r="C114" s="8"/>
      <c r="D114" s="8"/>
      <c r="E114" s="60"/>
      <c r="F114" s="60"/>
      <c r="G114" s="61"/>
    </row>
    <row r="115" spans="1:7" ht="15.75" customHeight="1">
      <c r="A115" s="107" t="s">
        <v>41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3.5" customHeight="1">
      <c r="A116" s="1" t="s">
        <v>42</v>
      </c>
      <c r="B116" s="4"/>
      <c r="C116" s="4"/>
      <c r="D116" s="4"/>
      <c r="E116" s="81"/>
      <c r="F116" s="60"/>
      <c r="G116" s="61"/>
    </row>
    <row r="117" spans="1:7" ht="15.75" customHeight="1">
      <c r="A117" s="107" t="s">
        <v>43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3.5" customHeight="1">
      <c r="A118" s="1" t="s">
        <v>17</v>
      </c>
      <c r="B118" s="104"/>
      <c r="C118" s="104"/>
      <c r="D118" s="104"/>
      <c r="E118" s="81"/>
      <c r="F118" s="60"/>
      <c r="G118" s="61"/>
    </row>
    <row r="119" spans="1:7" ht="13.5" customHeight="1">
      <c r="A119" s="1" t="s">
        <v>18</v>
      </c>
      <c r="B119" s="104"/>
      <c r="C119" s="104"/>
      <c r="D119" s="104"/>
      <c r="E119" s="81"/>
      <c r="F119" s="60"/>
      <c r="G119" s="61"/>
    </row>
    <row r="120" spans="1:7" ht="13.5" customHeight="1">
      <c r="A120" s="1" t="s">
        <v>19</v>
      </c>
      <c r="B120" s="104"/>
      <c r="C120" s="104"/>
      <c r="D120" s="104"/>
      <c r="E120" s="81"/>
      <c r="F120" s="60"/>
      <c r="G120" s="61"/>
    </row>
    <row r="121" spans="1:7" ht="25.5" customHeight="1">
      <c r="A121" s="107" t="s">
        <v>44</v>
      </c>
      <c r="B121" s="109">
        <f>B122+B123+B124+B125</f>
        <v>1297.4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</v>
      </c>
    </row>
    <row r="122" spans="1:7" ht="13.5" customHeight="1">
      <c r="A122" s="1" t="s">
        <v>20</v>
      </c>
      <c r="B122" s="105">
        <v>1297.4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</v>
      </c>
    </row>
    <row r="123" spans="1:7" ht="13.5" customHeight="1">
      <c r="A123" s="1" t="s">
        <v>21</v>
      </c>
      <c r="B123" s="105"/>
      <c r="C123" s="105"/>
      <c r="D123" s="105"/>
      <c r="E123" s="81"/>
      <c r="F123" s="60"/>
      <c r="G123" s="61"/>
    </row>
    <row r="124" spans="1:7" ht="13.5" customHeight="1">
      <c r="A124" s="1" t="s">
        <v>22</v>
      </c>
      <c r="B124" s="105"/>
      <c r="C124" s="105"/>
      <c r="D124" s="105"/>
      <c r="E124" s="81"/>
      <c r="F124" s="60"/>
      <c r="G124" s="61"/>
    </row>
    <row r="125" spans="1:7" ht="13.5" customHeight="1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5" customHeight="1">
      <c r="A126" s="107" t="s">
        <v>45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customHeight="1" hidden="1">
      <c r="A127" s="1" t="s">
        <v>24</v>
      </c>
      <c r="B127" s="105"/>
      <c r="C127" s="105"/>
      <c r="D127" s="105"/>
      <c r="E127" s="81"/>
      <c r="F127" s="60"/>
      <c r="G127" s="61"/>
    </row>
    <row r="128" spans="1:7" ht="13.5" customHeight="1" hidden="1">
      <c r="A128" s="1" t="s">
        <v>25</v>
      </c>
      <c r="B128" s="105"/>
      <c r="C128" s="105"/>
      <c r="D128" s="105"/>
      <c r="E128" s="81"/>
      <c r="F128" s="60"/>
      <c r="G128" s="61"/>
    </row>
    <row r="129" spans="1:7" ht="12.75" customHeight="1" hidden="1">
      <c r="A129" s="1" t="s">
        <v>26</v>
      </c>
      <c r="B129" s="110"/>
      <c r="C129" s="110"/>
      <c r="D129" s="110"/>
      <c r="E129" s="81"/>
      <c r="F129" s="60"/>
      <c r="G129" s="61"/>
    </row>
    <row r="130" spans="1:7" ht="13.5" customHeight="1" hidden="1">
      <c r="A130" s="9" t="s">
        <v>124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3.5" customHeight="1" hidden="1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ht="12.75">
      <c r="A132" s="1" t="s">
        <v>125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>
      <c r="A133" s="1" t="s">
        <v>28</v>
      </c>
      <c r="B133" s="4"/>
      <c r="C133" s="4"/>
      <c r="D133" s="4"/>
      <c r="E133" s="81"/>
      <c r="F133" s="60"/>
      <c r="G133" s="61"/>
    </row>
    <row r="134" spans="1:7" ht="12.75" hidden="1">
      <c r="A134" s="1" t="s">
        <v>29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" customHeight="1">
      <c r="A135" s="107" t="s">
        <v>47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25" customHeight="1">
      <c r="A136" s="112" t="s">
        <v>129</v>
      </c>
      <c r="B136" s="110">
        <v>76.9</v>
      </c>
      <c r="C136" s="110">
        <v>38.5</v>
      </c>
      <c r="D136" s="110">
        <v>76.9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>
      <c r="A137" s="1" t="s">
        <v>113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>
      <c r="A138" s="26" t="s">
        <v>99</v>
      </c>
      <c r="B138" s="55">
        <f>B90+B103+B110+B115+B117+B121+B126+B135</f>
        <v>7404.000000000001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</v>
      </c>
    </row>
  </sheetData>
  <sheetProtection/>
  <mergeCells count="3">
    <mergeCell ref="C3:G3"/>
    <mergeCell ref="A5:G5"/>
    <mergeCell ref="A87:G87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90" zoomScaleNormal="90" zoomScalePageLayoutView="0" workbookViewId="0" topLeftCell="A1">
      <selection activeCell="I12" sqref="I12"/>
    </sheetView>
  </sheetViews>
  <sheetFormatPr defaultColWidth="9.00390625" defaultRowHeight="12.75"/>
  <cols>
    <col min="1" max="1" width="72.375" style="136" customWidth="1"/>
    <col min="2" max="2" width="17.75390625" style="137" customWidth="1"/>
    <col min="3" max="3" width="16.375" style="137" customWidth="1"/>
    <col min="4" max="4" width="16.125" style="137" customWidth="1"/>
    <col min="5" max="5" width="0" style="137" hidden="1" customWidth="1"/>
    <col min="6" max="6" width="4.375" style="137" hidden="1" customWidth="1"/>
    <col min="7" max="7" width="0" style="137" hidden="1" customWidth="1"/>
    <col min="8" max="16384" width="9.00390625" style="137" customWidth="1"/>
  </cols>
  <sheetData>
    <row r="1" spans="2:4" ht="12" customHeight="1">
      <c r="B1" s="189" t="s">
        <v>186</v>
      </c>
      <c r="C1" s="189"/>
      <c r="D1" s="189"/>
    </row>
    <row r="2" spans="2:4" ht="12" customHeight="1">
      <c r="B2" s="189"/>
      <c r="C2" s="189"/>
      <c r="D2" s="189"/>
    </row>
    <row r="3" spans="2:4" ht="51.75" customHeight="1">
      <c r="B3" s="189"/>
      <c r="C3" s="189"/>
      <c r="D3" s="189"/>
    </row>
    <row r="4" spans="3:4" ht="12" customHeight="1">
      <c r="C4" s="138"/>
      <c r="D4" s="138"/>
    </row>
    <row r="5" spans="1:4" s="139" customFormat="1" ht="22.5" customHeight="1" thickBot="1">
      <c r="A5" s="188" t="s">
        <v>183</v>
      </c>
      <c r="B5" s="188"/>
      <c r="C5" s="188"/>
      <c r="D5" s="188"/>
    </row>
    <row r="6" spans="1:7" s="143" customFormat="1" ht="46.5" customHeight="1">
      <c r="A6" s="140" t="s">
        <v>8</v>
      </c>
      <c r="B6" s="141" t="s">
        <v>174</v>
      </c>
      <c r="C6" s="141" t="s">
        <v>184</v>
      </c>
      <c r="D6" s="142" t="s">
        <v>1</v>
      </c>
      <c r="F6" s="144"/>
      <c r="G6" s="144"/>
    </row>
    <row r="7" spans="1:7" s="143" customFormat="1" ht="27" customHeight="1">
      <c r="A7" s="167" t="s">
        <v>131</v>
      </c>
      <c r="B7" s="133">
        <f>B8+B10+B12+B20+B26+B28+B38</f>
        <v>6589.7</v>
      </c>
      <c r="C7" s="133">
        <f>C8+C10+C12+C20+C26+C28+C38</f>
        <v>2589.9</v>
      </c>
      <c r="D7" s="134">
        <f aca="true" t="shared" si="0" ref="D7:D18">C7/B7%</f>
        <v>39.30224441173347</v>
      </c>
      <c r="E7" s="143">
        <f>B8+B12+B15+B22+B28</f>
        <v>5146.599999999999</v>
      </c>
      <c r="G7" s="143">
        <f>C8+C12+C15+C22+C28</f>
        <v>1815.1999999999998</v>
      </c>
    </row>
    <row r="8" spans="1:7" s="143" customFormat="1" ht="20.25" customHeight="1">
      <c r="A8" s="167" t="s">
        <v>50</v>
      </c>
      <c r="B8" s="133">
        <f>B9</f>
        <v>801.1</v>
      </c>
      <c r="C8" s="133">
        <f>C9</f>
        <v>430.6</v>
      </c>
      <c r="D8" s="134">
        <f t="shared" si="0"/>
        <v>53.75109224815878</v>
      </c>
      <c r="E8" s="143" t="e">
        <f>#REF!+#REF!+#REF!+#REF!+B38+#REF!</f>
        <v>#REF!</v>
      </c>
      <c r="G8" s="143" t="e">
        <f>#REF!+#REF!+#REF!+#REF!+C38</f>
        <v>#REF!</v>
      </c>
    </row>
    <row r="9" spans="1:4" ht="20.25" customHeight="1">
      <c r="A9" s="172" t="s">
        <v>2</v>
      </c>
      <c r="B9" s="148">
        <v>801.1</v>
      </c>
      <c r="C9" s="148">
        <v>430.6</v>
      </c>
      <c r="D9" s="134">
        <f t="shared" si="0"/>
        <v>53.75109224815878</v>
      </c>
    </row>
    <row r="10" spans="1:4" ht="36" customHeight="1">
      <c r="A10" s="167" t="s">
        <v>175</v>
      </c>
      <c r="B10" s="149">
        <f>B11</f>
        <v>1299.2</v>
      </c>
      <c r="C10" s="149">
        <f>C11</f>
        <v>702.3</v>
      </c>
      <c r="D10" s="134"/>
    </row>
    <row r="11" spans="1:4" ht="32.25" customHeight="1">
      <c r="A11" s="172" t="s">
        <v>176</v>
      </c>
      <c r="B11" s="148">
        <v>1299.2</v>
      </c>
      <c r="C11" s="148">
        <v>702.3</v>
      </c>
      <c r="D11" s="134"/>
    </row>
    <row r="12" spans="1:4" s="143" customFormat="1" ht="24.75" customHeight="1">
      <c r="A12" s="167" t="s">
        <v>51</v>
      </c>
      <c r="B12" s="133">
        <f>B13+B14</f>
        <v>400</v>
      </c>
      <c r="C12" s="133">
        <f>C13+C14</f>
        <v>581.6</v>
      </c>
      <c r="D12" s="134">
        <f t="shared" si="0"/>
        <v>145.4</v>
      </c>
    </row>
    <row r="13" spans="1:4" s="143" customFormat="1" ht="32.25" customHeight="1">
      <c r="A13" s="172" t="s">
        <v>109</v>
      </c>
      <c r="B13" s="147">
        <v>50</v>
      </c>
      <c r="C13" s="147">
        <v>2.6</v>
      </c>
      <c r="D13" s="134">
        <f t="shared" si="0"/>
        <v>5.2</v>
      </c>
    </row>
    <row r="14" spans="1:4" ht="27" customHeight="1">
      <c r="A14" s="172" t="s">
        <v>3</v>
      </c>
      <c r="B14" s="148">
        <v>350</v>
      </c>
      <c r="C14" s="148">
        <v>579</v>
      </c>
      <c r="D14" s="134">
        <f t="shared" si="0"/>
        <v>165.42857142857142</v>
      </c>
    </row>
    <row r="15" spans="1:4" ht="24.75" customHeight="1" hidden="1">
      <c r="A15" s="145" t="s">
        <v>92</v>
      </c>
      <c r="B15" s="149">
        <f>B16+B17+B18+B19</f>
        <v>0</v>
      </c>
      <c r="C15" s="149">
        <f>C16+C17+C18+C19</f>
        <v>0</v>
      </c>
      <c r="D15" s="134" t="e">
        <f t="shared" si="0"/>
        <v>#DIV/0!</v>
      </c>
    </row>
    <row r="16" spans="1:4" ht="27" customHeight="1" hidden="1">
      <c r="A16" s="146" t="s">
        <v>110</v>
      </c>
      <c r="B16" s="148">
        <v>0</v>
      </c>
      <c r="C16" s="148">
        <v>0</v>
      </c>
      <c r="D16" s="134" t="e">
        <f t="shared" si="0"/>
        <v>#DIV/0!</v>
      </c>
    </row>
    <row r="17" spans="1:4" ht="15" customHeight="1" hidden="1">
      <c r="A17" s="146" t="s">
        <v>104</v>
      </c>
      <c r="B17" s="148"/>
      <c r="C17" s="148"/>
      <c r="D17" s="134" t="e">
        <f t="shared" si="0"/>
        <v>#DIV/0!</v>
      </c>
    </row>
    <row r="18" spans="1:4" ht="15" customHeight="1" hidden="1">
      <c r="A18" s="146" t="s">
        <v>105</v>
      </c>
      <c r="B18" s="148"/>
      <c r="C18" s="148"/>
      <c r="D18" s="134" t="e">
        <f t="shared" si="0"/>
        <v>#DIV/0!</v>
      </c>
    </row>
    <row r="19" spans="1:4" ht="15" customHeight="1" hidden="1">
      <c r="A19" s="146" t="s">
        <v>94</v>
      </c>
      <c r="B19" s="148">
        <v>0</v>
      </c>
      <c r="C19" s="148">
        <v>0</v>
      </c>
      <c r="D19" s="134"/>
    </row>
    <row r="20" spans="1:4" ht="15" customHeight="1">
      <c r="A20" s="145" t="s">
        <v>92</v>
      </c>
      <c r="B20" s="149">
        <f>B21+B22</f>
        <v>3936.2</v>
      </c>
      <c r="C20" s="149">
        <f>C21+C22</f>
        <v>750.1</v>
      </c>
      <c r="D20" s="134">
        <f>C20/B20%</f>
        <v>19.05645038361872</v>
      </c>
    </row>
    <row r="21" spans="1:4" ht="15" customHeight="1">
      <c r="A21" s="172" t="s">
        <v>93</v>
      </c>
      <c r="B21" s="148">
        <v>75.6</v>
      </c>
      <c r="C21" s="148">
        <v>6.2</v>
      </c>
      <c r="D21" s="134">
        <f>C21/B21%</f>
        <v>8.201058201058203</v>
      </c>
    </row>
    <row r="22" spans="1:4" s="143" customFormat="1" ht="20.25" customHeight="1">
      <c r="A22" s="184" t="s">
        <v>164</v>
      </c>
      <c r="B22" s="133">
        <f>B23+B24</f>
        <v>3860.6</v>
      </c>
      <c r="C22" s="133">
        <f>C23+C24</f>
        <v>743.9</v>
      </c>
      <c r="D22" s="134">
        <f aca="true" t="shared" si="1" ref="D22:D27">C22/B22%</f>
        <v>19.26902554007149</v>
      </c>
    </row>
    <row r="23" spans="1:4" ht="31.5" customHeight="1">
      <c r="A23" s="132" t="s">
        <v>177</v>
      </c>
      <c r="B23" s="148">
        <v>400</v>
      </c>
      <c r="C23" s="148">
        <v>110</v>
      </c>
      <c r="D23" s="134">
        <f t="shared" si="1"/>
        <v>27.5</v>
      </c>
    </row>
    <row r="24" spans="1:4" ht="38.25" customHeight="1">
      <c r="A24" s="183" t="s">
        <v>178</v>
      </c>
      <c r="B24" s="148">
        <v>3460.6</v>
      </c>
      <c r="C24" s="148">
        <v>633.9</v>
      </c>
      <c r="D24" s="134">
        <f t="shared" si="1"/>
        <v>18.317632780442697</v>
      </c>
    </row>
    <row r="25" spans="1:4" ht="85.5" customHeight="1" hidden="1">
      <c r="A25" s="132" t="s">
        <v>111</v>
      </c>
      <c r="B25" s="148">
        <v>0</v>
      </c>
      <c r="C25" s="148">
        <v>0</v>
      </c>
      <c r="D25" s="134" t="e">
        <f t="shared" si="1"/>
        <v>#DIV/0!</v>
      </c>
    </row>
    <row r="26" spans="1:4" s="143" customFormat="1" ht="29.25" customHeight="1">
      <c r="A26" s="169" t="s">
        <v>148</v>
      </c>
      <c r="B26" s="149">
        <f>B27</f>
        <v>11</v>
      </c>
      <c r="C26" s="149">
        <f>C27</f>
        <v>7.4</v>
      </c>
      <c r="D26" s="134">
        <f>C26/B26%</f>
        <v>67.27272727272728</v>
      </c>
    </row>
    <row r="27" spans="1:4" s="143" customFormat="1" ht="68.25" customHeight="1">
      <c r="A27" s="172" t="s">
        <v>165</v>
      </c>
      <c r="B27" s="148">
        <v>11</v>
      </c>
      <c r="C27" s="148">
        <v>7.4</v>
      </c>
      <c r="D27" s="134">
        <f t="shared" si="1"/>
        <v>67.27272727272728</v>
      </c>
    </row>
    <row r="28" spans="1:4" ht="32.25" customHeight="1">
      <c r="A28" s="145" t="s">
        <v>63</v>
      </c>
      <c r="B28" s="133">
        <f>B37</f>
        <v>84.9</v>
      </c>
      <c r="C28" s="133">
        <f>C37</f>
        <v>59.1</v>
      </c>
      <c r="D28" s="134">
        <f>C28/B28%</f>
        <v>69.6113074204947</v>
      </c>
    </row>
    <row r="29" spans="1:4" ht="23.25" customHeight="1" hidden="1">
      <c r="A29" s="150"/>
      <c r="B29" s="133">
        <v>0</v>
      </c>
      <c r="C29" s="133">
        <v>0</v>
      </c>
      <c r="D29" s="134"/>
    </row>
    <row r="30" spans="1:4" ht="31.5" customHeight="1" hidden="1">
      <c r="A30" s="150"/>
      <c r="B30" s="133">
        <v>0</v>
      </c>
      <c r="C30" s="133">
        <v>0</v>
      </c>
      <c r="D30" s="134"/>
    </row>
    <row r="31" spans="1:4" ht="19.5" customHeight="1" hidden="1">
      <c r="A31" s="150"/>
      <c r="B31" s="133">
        <f>B32</f>
        <v>0</v>
      </c>
      <c r="C31" s="133">
        <f>C32</f>
        <v>0</v>
      </c>
      <c r="D31" s="134"/>
    </row>
    <row r="32" spans="1:4" ht="15" customHeight="1" hidden="1">
      <c r="A32" s="132"/>
      <c r="B32" s="151">
        <v>0</v>
      </c>
      <c r="C32" s="151"/>
      <c r="D32" s="134"/>
    </row>
    <row r="33" spans="1:4" ht="24" customHeight="1" hidden="1">
      <c r="A33" s="132"/>
      <c r="B33" s="147">
        <f>B34+B35+B36</f>
        <v>0</v>
      </c>
      <c r="C33" s="147">
        <f>C34+C35+C36</f>
        <v>0</v>
      </c>
      <c r="D33" s="134"/>
    </row>
    <row r="34" spans="1:4" ht="36" customHeight="1" hidden="1">
      <c r="A34" s="132"/>
      <c r="B34" s="133"/>
      <c r="C34" s="147">
        <v>0</v>
      </c>
      <c r="D34" s="134"/>
    </row>
    <row r="35" spans="1:4" ht="68.25" customHeight="1" hidden="1">
      <c r="A35" s="132"/>
      <c r="B35" s="148"/>
      <c r="C35" s="148">
        <v>0</v>
      </c>
      <c r="D35" s="134"/>
    </row>
    <row r="36" spans="1:4" ht="33.75" customHeight="1" hidden="1">
      <c r="A36" s="132"/>
      <c r="B36" s="148"/>
      <c r="C36" s="148">
        <v>0</v>
      </c>
      <c r="D36" s="134"/>
    </row>
    <row r="37" spans="1:4" ht="65.25" customHeight="1">
      <c r="A37" s="132" t="s">
        <v>179</v>
      </c>
      <c r="B37" s="147">
        <v>84.9</v>
      </c>
      <c r="C37" s="147">
        <v>59.1</v>
      </c>
      <c r="D37" s="166">
        <f>C37/B37%</f>
        <v>69.6113074204947</v>
      </c>
    </row>
    <row r="38" spans="1:4" ht="30" customHeight="1">
      <c r="A38" s="167" t="s">
        <v>70</v>
      </c>
      <c r="B38" s="133">
        <f>B39+B40</f>
        <v>57.300000000000004</v>
      </c>
      <c r="C38" s="133">
        <f>C39+C40</f>
        <v>58.800000000000004</v>
      </c>
      <c r="D38" s="134">
        <f>C38/B38%</f>
        <v>102.61780104712041</v>
      </c>
    </row>
    <row r="39" spans="1:4" ht="53.25" customHeight="1">
      <c r="A39" s="182" t="s">
        <v>166</v>
      </c>
      <c r="B39" s="147">
        <v>1.2</v>
      </c>
      <c r="C39" s="147">
        <v>2.7</v>
      </c>
      <c r="D39" s="166">
        <f>C39/B39%</f>
        <v>225</v>
      </c>
    </row>
    <row r="40" spans="1:4" ht="36" customHeight="1">
      <c r="A40" s="182" t="s">
        <v>180</v>
      </c>
      <c r="B40" s="147">
        <v>56.1</v>
      </c>
      <c r="C40" s="147">
        <v>56.1</v>
      </c>
      <c r="D40" s="166">
        <v>100</v>
      </c>
    </row>
    <row r="41" spans="1:4" ht="21" customHeight="1">
      <c r="A41" s="168" t="s">
        <v>73</v>
      </c>
      <c r="B41" s="149">
        <f>B42</f>
        <v>15385.5</v>
      </c>
      <c r="C41" s="149">
        <f>C42</f>
        <v>216.49999999999997</v>
      </c>
      <c r="D41" s="134">
        <f aca="true" t="shared" si="2" ref="D41:D52">C41/B41%</f>
        <v>1.4071690877774528</v>
      </c>
    </row>
    <row r="42" spans="1:4" ht="33.75" customHeight="1">
      <c r="A42" s="168" t="s">
        <v>74</v>
      </c>
      <c r="B42" s="133">
        <f>B43+B48+B56</f>
        <v>15385.5</v>
      </c>
      <c r="C42" s="133">
        <f>C43+C48+C56</f>
        <v>216.49999999999997</v>
      </c>
      <c r="D42" s="134">
        <f t="shared" si="2"/>
        <v>1.4071690877774528</v>
      </c>
    </row>
    <row r="43" spans="1:4" ht="31.5" customHeight="1">
      <c r="A43" s="181" t="s">
        <v>142</v>
      </c>
      <c r="B43" s="133">
        <f>B44</f>
        <v>1580.3</v>
      </c>
      <c r="C43" s="133">
        <v>0</v>
      </c>
      <c r="D43" s="134">
        <f t="shared" si="2"/>
        <v>0</v>
      </c>
    </row>
    <row r="44" spans="1:4" s="154" customFormat="1" ht="25.5" customHeight="1">
      <c r="A44" s="185" t="s">
        <v>167</v>
      </c>
      <c r="B44" s="148">
        <v>1580.3</v>
      </c>
      <c r="C44" s="148">
        <v>0</v>
      </c>
      <c r="D44" s="134">
        <f t="shared" si="2"/>
        <v>0</v>
      </c>
    </row>
    <row r="45" spans="1:4" s="154" customFormat="1" ht="114" customHeight="1" hidden="1">
      <c r="A45" s="132" t="s">
        <v>162</v>
      </c>
      <c r="B45" s="148"/>
      <c r="C45" s="148"/>
      <c r="D45" s="134" t="e">
        <f t="shared" si="2"/>
        <v>#DIV/0!</v>
      </c>
    </row>
    <row r="46" spans="1:4" s="154" customFormat="1" ht="93.75" customHeight="1" hidden="1">
      <c r="A46" s="132" t="s">
        <v>163</v>
      </c>
      <c r="B46" s="148"/>
      <c r="C46" s="148"/>
      <c r="D46" s="134" t="e">
        <f t="shared" si="2"/>
        <v>#DIV/0!</v>
      </c>
    </row>
    <row r="47" spans="1:4" s="154" customFormat="1" ht="40.5" customHeight="1" hidden="1">
      <c r="A47" s="132" t="s">
        <v>160</v>
      </c>
      <c r="B47" s="148"/>
      <c r="C47" s="148"/>
      <c r="D47" s="134" t="e">
        <f t="shared" si="2"/>
        <v>#DIV/0!</v>
      </c>
    </row>
    <row r="48" spans="1:4" ht="39" customHeight="1">
      <c r="A48" s="169" t="s">
        <v>120</v>
      </c>
      <c r="B48" s="133">
        <f>B49+B51</f>
        <v>148.39999999999998</v>
      </c>
      <c r="C48" s="133">
        <f>C49+C51</f>
        <v>148.39999999999998</v>
      </c>
      <c r="D48" s="134">
        <f t="shared" si="2"/>
        <v>100</v>
      </c>
    </row>
    <row r="49" spans="1:4" ht="38.25" customHeight="1">
      <c r="A49" s="180" t="s">
        <v>168</v>
      </c>
      <c r="B49" s="147">
        <v>148.2</v>
      </c>
      <c r="C49" s="147">
        <v>148.2</v>
      </c>
      <c r="D49" s="134">
        <f t="shared" si="2"/>
        <v>100</v>
      </c>
    </row>
    <row r="50" spans="1:4" ht="42.75" customHeight="1" hidden="1">
      <c r="A50" s="155" t="s">
        <v>149</v>
      </c>
      <c r="B50" s="147">
        <v>0</v>
      </c>
      <c r="C50" s="147">
        <v>0</v>
      </c>
      <c r="D50" s="134" t="e">
        <f t="shared" si="2"/>
        <v>#DIV/0!</v>
      </c>
    </row>
    <row r="51" spans="1:4" ht="37.5" customHeight="1">
      <c r="A51" s="179" t="s">
        <v>169</v>
      </c>
      <c r="B51" s="148">
        <v>0.2</v>
      </c>
      <c r="C51" s="148">
        <v>0.2</v>
      </c>
      <c r="D51" s="134">
        <f t="shared" si="2"/>
        <v>100</v>
      </c>
    </row>
    <row r="52" spans="1:4" ht="67.5" customHeight="1" hidden="1">
      <c r="A52" s="153" t="s">
        <v>161</v>
      </c>
      <c r="B52" s="148">
        <v>0</v>
      </c>
      <c r="C52" s="148">
        <v>0</v>
      </c>
      <c r="D52" s="134" t="e">
        <f t="shared" si="2"/>
        <v>#DIV/0!</v>
      </c>
    </row>
    <row r="53" spans="1:4" ht="99.75" customHeight="1" hidden="1">
      <c r="A53" s="153" t="s">
        <v>143</v>
      </c>
      <c r="B53" s="148">
        <v>0</v>
      </c>
      <c r="C53" s="148">
        <v>0</v>
      </c>
      <c r="D53" s="134" t="e">
        <f aca="true" t="shared" si="3" ref="D53:D59">C53/B53%</f>
        <v>#DIV/0!</v>
      </c>
    </row>
    <row r="54" spans="1:4" ht="67.5" customHeight="1" hidden="1">
      <c r="A54" s="153" t="s">
        <v>144</v>
      </c>
      <c r="B54" s="148">
        <v>0</v>
      </c>
      <c r="C54" s="148">
        <v>0</v>
      </c>
      <c r="D54" s="134" t="e">
        <f t="shared" si="3"/>
        <v>#DIV/0!</v>
      </c>
    </row>
    <row r="55" spans="1:4" ht="93.75" customHeight="1" hidden="1">
      <c r="A55" s="132" t="s">
        <v>145</v>
      </c>
      <c r="B55" s="148">
        <v>0</v>
      </c>
      <c r="C55" s="148">
        <v>0</v>
      </c>
      <c r="D55" s="134" t="e">
        <f t="shared" si="3"/>
        <v>#DIV/0!</v>
      </c>
    </row>
    <row r="56" spans="1:4" ht="29.25" customHeight="1">
      <c r="A56" s="169" t="s">
        <v>113</v>
      </c>
      <c r="B56" s="133">
        <f>B57</f>
        <v>13656.8</v>
      </c>
      <c r="C56" s="133">
        <f>C57</f>
        <v>68.1</v>
      </c>
      <c r="D56" s="134">
        <f t="shared" si="3"/>
        <v>0.4986526858414856</v>
      </c>
    </row>
    <row r="57" spans="1:4" ht="20.25" customHeight="1">
      <c r="A57" s="178" t="s">
        <v>159</v>
      </c>
      <c r="B57" s="149">
        <f>B58</f>
        <v>13656.8</v>
      </c>
      <c r="C57" s="149">
        <f>C58</f>
        <v>68.1</v>
      </c>
      <c r="D57" s="134">
        <f t="shared" si="3"/>
        <v>0.4986526858414856</v>
      </c>
    </row>
    <row r="58" spans="1:4" ht="26.25" customHeight="1">
      <c r="A58" s="170" t="s">
        <v>121</v>
      </c>
      <c r="B58" s="148">
        <v>13656.8</v>
      </c>
      <c r="C58" s="148">
        <v>68.1</v>
      </c>
      <c r="D58" s="134">
        <f t="shared" si="3"/>
        <v>0.4986526858414856</v>
      </c>
    </row>
    <row r="59" spans="1:4" ht="18.75" customHeight="1">
      <c r="A59" s="177" t="s">
        <v>150</v>
      </c>
      <c r="B59" s="149">
        <f>B7+B41</f>
        <v>21975.2</v>
      </c>
      <c r="C59" s="149">
        <f>C7+C41</f>
        <v>2806.4</v>
      </c>
      <c r="D59" s="134">
        <f t="shared" si="3"/>
        <v>12.770759765553898</v>
      </c>
    </row>
    <row r="60" spans="1:4" ht="22.5" customHeight="1">
      <c r="A60" s="171" t="s">
        <v>9</v>
      </c>
      <c r="B60" s="156"/>
      <c r="C60" s="156"/>
      <c r="D60" s="157"/>
    </row>
    <row r="61" spans="1:4" ht="25.5" customHeight="1">
      <c r="A61" s="171" t="s">
        <v>30</v>
      </c>
      <c r="B61" s="158">
        <f>B62+B63+B64+B69+B70</f>
        <v>4212.7</v>
      </c>
      <c r="C61" s="158">
        <f>C62+C63+C64+C69+C70</f>
        <v>1666.1</v>
      </c>
      <c r="D61" s="134">
        <f aca="true" t="shared" si="4" ref="D61:D70">C61/B61%</f>
        <v>39.54945759251787</v>
      </c>
    </row>
    <row r="62" spans="1:4" ht="37.5" customHeight="1">
      <c r="A62" s="170" t="s">
        <v>146</v>
      </c>
      <c r="B62" s="135">
        <v>789.4</v>
      </c>
      <c r="C62" s="159">
        <v>319.2</v>
      </c>
      <c r="D62" s="134">
        <f t="shared" si="4"/>
        <v>40.435774005573855</v>
      </c>
    </row>
    <row r="63" spans="1:4" ht="53.25" customHeight="1">
      <c r="A63" s="174" t="s">
        <v>140</v>
      </c>
      <c r="B63" s="135">
        <v>21.7</v>
      </c>
      <c r="C63" s="159">
        <v>9.7</v>
      </c>
      <c r="D63" s="134">
        <f t="shared" si="4"/>
        <v>44.70046082949308</v>
      </c>
    </row>
    <row r="64" spans="1:4" ht="48.75" customHeight="1">
      <c r="A64" s="176" t="s">
        <v>147</v>
      </c>
      <c r="B64" s="161">
        <f>B65+B66</f>
        <v>3171.1</v>
      </c>
      <c r="C64" s="158">
        <f>C65+C66</f>
        <v>1298.1000000000001</v>
      </c>
      <c r="D64" s="134">
        <f t="shared" si="4"/>
        <v>40.93532212796822</v>
      </c>
    </row>
    <row r="65" spans="1:4" ht="51" customHeight="1">
      <c r="A65" s="174" t="s">
        <v>170</v>
      </c>
      <c r="B65" s="135">
        <v>3148.9</v>
      </c>
      <c r="C65" s="159">
        <v>1287.4</v>
      </c>
      <c r="D65" s="134">
        <f t="shared" si="4"/>
        <v>40.8841182635206</v>
      </c>
    </row>
    <row r="66" spans="1:4" ht="21" customHeight="1">
      <c r="A66" s="175" t="s">
        <v>171</v>
      </c>
      <c r="B66" s="135">
        <v>22.2</v>
      </c>
      <c r="C66" s="159">
        <v>10.7</v>
      </c>
      <c r="D66" s="134">
        <f t="shared" si="4"/>
        <v>48.19819819819819</v>
      </c>
    </row>
    <row r="67" spans="1:4" ht="24.75" customHeight="1" hidden="1">
      <c r="A67" s="152" t="s">
        <v>82</v>
      </c>
      <c r="B67" s="159">
        <v>0</v>
      </c>
      <c r="C67" s="159">
        <v>0</v>
      </c>
      <c r="D67" s="134" t="e">
        <f t="shared" si="4"/>
        <v>#DIV/0!</v>
      </c>
    </row>
    <row r="68" spans="1:4" ht="24.75" customHeight="1" hidden="1">
      <c r="A68" s="152" t="s">
        <v>34</v>
      </c>
      <c r="B68" s="159">
        <v>0</v>
      </c>
      <c r="C68" s="159">
        <v>0</v>
      </c>
      <c r="D68" s="134" t="e">
        <f t="shared" si="4"/>
        <v>#DIV/0!</v>
      </c>
    </row>
    <row r="69" spans="1:4" ht="19.5" customHeight="1">
      <c r="A69" s="175" t="s">
        <v>11</v>
      </c>
      <c r="B69" s="159">
        <v>80</v>
      </c>
      <c r="C69" s="159">
        <v>0</v>
      </c>
      <c r="D69" s="134">
        <f t="shared" si="4"/>
        <v>0</v>
      </c>
    </row>
    <row r="70" spans="1:4" ht="29.25" customHeight="1">
      <c r="A70" s="175" t="s">
        <v>12</v>
      </c>
      <c r="B70" s="159">
        <v>150.5</v>
      </c>
      <c r="C70" s="159">
        <v>39.1</v>
      </c>
      <c r="D70" s="134">
        <f t="shared" si="4"/>
        <v>25.98006644518273</v>
      </c>
    </row>
    <row r="71" spans="1:4" ht="12" customHeight="1" hidden="1">
      <c r="A71" s="131" t="s">
        <v>90</v>
      </c>
      <c r="B71" s="161">
        <f>SUM(B72:B72)</f>
        <v>0</v>
      </c>
      <c r="C71" s="161">
        <f>SUM(C72:C72)</f>
        <v>0</v>
      </c>
      <c r="D71" s="134"/>
    </row>
    <row r="72" spans="1:4" s="162" customFormat="1" ht="12" customHeight="1" hidden="1">
      <c r="A72" s="152" t="s">
        <v>89</v>
      </c>
      <c r="B72" s="159"/>
      <c r="C72" s="159"/>
      <c r="D72" s="134"/>
    </row>
    <row r="73" spans="1:4" ht="42" customHeight="1">
      <c r="A73" s="173" t="s">
        <v>35</v>
      </c>
      <c r="B73" s="158">
        <f>B74+B76</f>
        <v>184.2</v>
      </c>
      <c r="C73" s="158">
        <f>C74+C76</f>
        <v>82.69999999999999</v>
      </c>
      <c r="D73" s="134">
        <f aca="true" t="shared" si="5" ref="D73:D87">C73/B73%</f>
        <v>44.896851248642776</v>
      </c>
    </row>
    <row r="74" spans="1:4" ht="31.5" customHeight="1">
      <c r="A74" s="152" t="s">
        <v>151</v>
      </c>
      <c r="B74" s="135">
        <v>164.2</v>
      </c>
      <c r="C74" s="135">
        <v>82.1</v>
      </c>
      <c r="D74" s="134">
        <f t="shared" si="5"/>
        <v>50</v>
      </c>
    </row>
    <row r="75" spans="1:4" ht="41.25" customHeight="1" hidden="1">
      <c r="A75" s="160" t="s">
        <v>152</v>
      </c>
      <c r="B75" s="159">
        <v>0</v>
      </c>
      <c r="C75" s="159">
        <v>0</v>
      </c>
      <c r="D75" s="134" t="e">
        <f t="shared" si="5"/>
        <v>#DIV/0!</v>
      </c>
    </row>
    <row r="76" spans="1:4" ht="24.75" customHeight="1">
      <c r="A76" s="174" t="s">
        <v>182</v>
      </c>
      <c r="B76" s="159">
        <v>20</v>
      </c>
      <c r="C76" s="159">
        <v>0.6</v>
      </c>
      <c r="D76" s="134"/>
    </row>
    <row r="77" spans="1:4" ht="21.75" customHeight="1">
      <c r="A77" s="173" t="s">
        <v>37</v>
      </c>
      <c r="B77" s="158">
        <f>B79</f>
        <v>14956</v>
      </c>
      <c r="C77" s="158">
        <f>C79</f>
        <v>174.6</v>
      </c>
      <c r="D77" s="134">
        <f t="shared" si="5"/>
        <v>1.1674244450387803</v>
      </c>
    </row>
    <row r="78" spans="1:4" ht="21.75" customHeight="1" hidden="1">
      <c r="A78" s="152" t="s">
        <v>153</v>
      </c>
      <c r="B78" s="135">
        <v>0</v>
      </c>
      <c r="C78" s="135">
        <v>0</v>
      </c>
      <c r="D78" s="134" t="e">
        <f t="shared" si="5"/>
        <v>#DIV/0!</v>
      </c>
    </row>
    <row r="79" spans="1:4" s="163" customFormat="1" ht="21.75" customHeight="1">
      <c r="A79" s="175" t="s">
        <v>154</v>
      </c>
      <c r="B79" s="159">
        <f>B80+B81+B82</f>
        <v>14956</v>
      </c>
      <c r="C79" s="159">
        <f>C80+C81</f>
        <v>174.6</v>
      </c>
      <c r="D79" s="134">
        <f t="shared" si="5"/>
        <v>1.1674244450387803</v>
      </c>
    </row>
    <row r="80" spans="1:4" ht="68.25" customHeight="1">
      <c r="A80" s="175" t="s">
        <v>172</v>
      </c>
      <c r="B80" s="159">
        <v>1299.2</v>
      </c>
      <c r="C80" s="159">
        <v>106.5</v>
      </c>
      <c r="D80" s="134">
        <f t="shared" si="5"/>
        <v>8.197352216748769</v>
      </c>
    </row>
    <row r="81" spans="1:4" ht="68.25" customHeight="1">
      <c r="A81" s="175" t="s">
        <v>181</v>
      </c>
      <c r="B81" s="159">
        <v>68.1</v>
      </c>
      <c r="C81" s="159">
        <v>68.1</v>
      </c>
      <c r="D81" s="134">
        <f t="shared" si="5"/>
        <v>100</v>
      </c>
    </row>
    <row r="82" spans="1:4" ht="68.25" customHeight="1">
      <c r="A82" s="175" t="s">
        <v>185</v>
      </c>
      <c r="B82" s="159">
        <v>13588.7</v>
      </c>
      <c r="C82" s="159"/>
      <c r="D82" s="134"/>
    </row>
    <row r="83" spans="1:4" ht="30" customHeight="1">
      <c r="A83" s="173" t="s">
        <v>90</v>
      </c>
      <c r="B83" s="158">
        <f>B84</f>
        <v>148.2</v>
      </c>
      <c r="C83" s="158">
        <f>C84</f>
        <v>71.1</v>
      </c>
      <c r="D83" s="134">
        <f>C83/B83%</f>
        <v>47.97570850202429</v>
      </c>
    </row>
    <row r="84" spans="1:4" ht="39.75" customHeight="1">
      <c r="A84" s="175" t="s">
        <v>173</v>
      </c>
      <c r="B84" s="159">
        <v>148.2</v>
      </c>
      <c r="C84" s="159">
        <v>71.1</v>
      </c>
      <c r="D84" s="134"/>
    </row>
    <row r="85" spans="1:4" ht="26.25" customHeight="1">
      <c r="A85" s="173" t="s">
        <v>40</v>
      </c>
      <c r="B85" s="161">
        <f>B86+B87</f>
        <v>2301.4</v>
      </c>
      <c r="C85" s="161">
        <f>C86+C87</f>
        <v>912.4</v>
      </c>
      <c r="D85" s="134">
        <f t="shared" si="5"/>
        <v>39.645433214565045</v>
      </c>
    </row>
    <row r="86" spans="1:4" ht="26.25" customHeight="1">
      <c r="A86" s="175" t="s">
        <v>16</v>
      </c>
      <c r="B86" s="135">
        <v>340</v>
      </c>
      <c r="C86" s="135">
        <v>213.1</v>
      </c>
      <c r="D86" s="134">
        <f t="shared" si="5"/>
        <v>62.6764705882353</v>
      </c>
    </row>
    <row r="87" spans="1:4" ht="24" customHeight="1">
      <c r="A87" s="175" t="s">
        <v>122</v>
      </c>
      <c r="B87" s="159">
        <v>1961.4</v>
      </c>
      <c r="C87" s="159">
        <v>699.3</v>
      </c>
      <c r="D87" s="134">
        <f t="shared" si="5"/>
        <v>35.653104925053526</v>
      </c>
    </row>
    <row r="88" spans="1:4" ht="18.75" customHeight="1">
      <c r="A88" s="173" t="s">
        <v>155</v>
      </c>
      <c r="B88" s="158">
        <f>B89</f>
        <v>1780</v>
      </c>
      <c r="C88" s="158">
        <f>C89</f>
        <v>845.5</v>
      </c>
      <c r="D88" s="134">
        <f aca="true" t="shared" si="6" ref="D88:D98">C88/B88%</f>
        <v>47.5</v>
      </c>
    </row>
    <row r="89" spans="1:4" ht="18.75" customHeight="1">
      <c r="A89" s="175" t="s">
        <v>20</v>
      </c>
      <c r="B89" s="159">
        <v>1780</v>
      </c>
      <c r="C89" s="159">
        <v>845.5</v>
      </c>
      <c r="D89" s="134">
        <f t="shared" si="6"/>
        <v>47.5</v>
      </c>
    </row>
    <row r="90" spans="1:4" ht="20.25" customHeight="1">
      <c r="A90" s="173" t="s">
        <v>46</v>
      </c>
      <c r="B90" s="158">
        <f>B91</f>
        <v>96</v>
      </c>
      <c r="C90" s="158">
        <f>C91</f>
        <v>42.9</v>
      </c>
      <c r="D90" s="134">
        <f t="shared" si="6"/>
        <v>44.6875</v>
      </c>
    </row>
    <row r="91" spans="1:4" ht="17.25" customHeight="1">
      <c r="A91" s="152" t="s">
        <v>141</v>
      </c>
      <c r="B91" s="135">
        <v>96</v>
      </c>
      <c r="C91" s="135">
        <v>42.9</v>
      </c>
      <c r="D91" s="134">
        <f t="shared" si="6"/>
        <v>44.6875</v>
      </c>
    </row>
    <row r="92" spans="1:4" ht="18" customHeight="1">
      <c r="A92" s="173" t="s">
        <v>157</v>
      </c>
      <c r="B92" s="161">
        <f>B93</f>
        <v>75</v>
      </c>
      <c r="C92" s="161">
        <f>C93</f>
        <v>29.3</v>
      </c>
      <c r="D92" s="134">
        <f t="shared" si="6"/>
        <v>39.06666666666667</v>
      </c>
    </row>
    <row r="93" spans="1:4" ht="16.5" customHeight="1">
      <c r="A93" s="152" t="s">
        <v>156</v>
      </c>
      <c r="B93" s="159">
        <v>75</v>
      </c>
      <c r="C93" s="159">
        <v>29.3</v>
      </c>
      <c r="D93" s="134">
        <f t="shared" si="6"/>
        <v>39.06666666666667</v>
      </c>
    </row>
    <row r="94" spans="1:4" ht="32.25" customHeight="1" hidden="1">
      <c r="A94" s="131" t="s">
        <v>158</v>
      </c>
      <c r="B94" s="161">
        <f>B95+B96</f>
        <v>0</v>
      </c>
      <c r="C94" s="161">
        <f>C95+C96</f>
        <v>0</v>
      </c>
      <c r="D94" s="134" t="e">
        <f t="shared" si="6"/>
        <v>#DIV/0!</v>
      </c>
    </row>
    <row r="95" spans="1:4" ht="27.75" customHeight="1" hidden="1">
      <c r="A95" s="152" t="s">
        <v>21</v>
      </c>
      <c r="B95" s="159">
        <v>0</v>
      </c>
      <c r="C95" s="159">
        <v>0</v>
      </c>
      <c r="D95" s="134" t="e">
        <f t="shared" si="6"/>
        <v>#DIV/0!</v>
      </c>
    </row>
    <row r="96" spans="1:4" ht="27.75" customHeight="1" hidden="1">
      <c r="A96" s="152" t="s">
        <v>22</v>
      </c>
      <c r="B96" s="159">
        <v>0</v>
      </c>
      <c r="C96" s="159">
        <v>0</v>
      </c>
      <c r="D96" s="134" t="e">
        <f t="shared" si="6"/>
        <v>#DIV/0!</v>
      </c>
    </row>
    <row r="97" spans="1:4" ht="19.5" customHeight="1">
      <c r="A97" s="173" t="s">
        <v>49</v>
      </c>
      <c r="B97" s="158">
        <f>B61+B73+B77+B83+B85+B88+B90+B92</f>
        <v>23753.500000000004</v>
      </c>
      <c r="C97" s="158">
        <f>C61+C73+C77+C83+C85+C88+C90+C92</f>
        <v>3824.6</v>
      </c>
      <c r="D97" s="134">
        <f t="shared" si="6"/>
        <v>16.101206138042812</v>
      </c>
    </row>
    <row r="98" spans="1:4" ht="21.75" customHeight="1" thickBot="1">
      <c r="A98" s="164" t="s">
        <v>130</v>
      </c>
      <c r="B98" s="165">
        <f>B59-B97</f>
        <v>-1778.300000000003</v>
      </c>
      <c r="C98" s="165">
        <f>C59-C97</f>
        <v>-1018.1999999999998</v>
      </c>
      <c r="D98" s="134">
        <f t="shared" si="6"/>
        <v>57.25693077658427</v>
      </c>
    </row>
  </sheetData>
  <sheetProtection/>
  <mergeCells count="2">
    <mergeCell ref="A5:D5"/>
    <mergeCell ref="B1:D3"/>
  </mergeCells>
  <printOptions/>
  <pageMargins left="0.7874015748031497" right="0.3937007874015748" top="0.5905511811023623" bottom="0.5905511811023623" header="0.5118110236220472" footer="0.5118110236220472"/>
  <pageSetup fitToHeight="6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Administr</cp:lastModifiedBy>
  <cp:lastPrinted>2014-04-08T11:15:37Z</cp:lastPrinted>
  <dcterms:created xsi:type="dcterms:W3CDTF">2005-03-31T08:38:10Z</dcterms:created>
  <dcterms:modified xsi:type="dcterms:W3CDTF">2015-06-26T09:14:20Z</dcterms:modified>
  <cp:category/>
  <cp:version/>
  <cp:contentType/>
  <cp:contentStatus/>
</cp:coreProperties>
</file>